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25A66ED-AD72-4EBA-B498-43365D3A7E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nsed Imports" sheetId="23" r:id="rId1"/>
    <sheet name="tabe" sheetId="18" state="hidden" r:id="rId2"/>
    <sheet name="Table 2 High Duty-Not Available" sheetId="14" r:id="rId3"/>
    <sheet name="Table 3  Non-Licensed Imports" sheetId="7" r:id="rId4"/>
    <sheet name="Table 4 FTA Imports" sheetId="8" r:id="rId5"/>
    <sheet name="Sheet2" sheetId="11" state="hidden" r:id="rId6"/>
  </sheets>
  <externalReferences>
    <externalReference r:id="rId7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0">'Licensed Imports'!$A$1:$J$213</definedName>
    <definedName name="_xlnm.Print_Area" localSheetId="3">'Table 3  Non-Licensed Imports'!$A$1:$S$41</definedName>
    <definedName name="_xlnm.Print_Area" localSheetId="4">'Table 4 FTA Imports'!$A$1:$S$64</definedName>
    <definedName name="_xlnm.Print_Area">#N/A</definedName>
    <definedName name="_xlnm.Print_Titles" localSheetId="0">'Licensed Imports'!$1:$4</definedName>
    <definedName name="_xlnm.Print_Titles" localSheetId="3">'Table 3  Non-Licensed Imports'!$4:$4</definedName>
    <definedName name="_xlnm.Print_Titles" localSheetId="4">'Table 4 FTA Imports'!$1:$2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8" l="1"/>
  <c r="I62" i="8"/>
  <c r="I61" i="8"/>
  <c r="I60" i="8"/>
  <c r="I59" i="8"/>
  <c r="I58" i="8"/>
  <c r="I57" i="8"/>
  <c r="I56" i="8"/>
  <c r="I51" i="8"/>
  <c r="I50" i="8"/>
  <c r="I49" i="8"/>
  <c r="I48" i="8"/>
  <c r="I47" i="8"/>
  <c r="I46" i="8"/>
  <c r="I45" i="8"/>
  <c r="I44" i="8"/>
  <c r="I41" i="8"/>
  <c r="I40" i="8"/>
  <c r="I36" i="8"/>
  <c r="I34" i="8"/>
  <c r="I32" i="8"/>
  <c r="I31" i="8"/>
  <c r="I30" i="8"/>
  <c r="I29" i="8"/>
  <c r="I28" i="8"/>
  <c r="I27" i="8"/>
  <c r="I25" i="8"/>
  <c r="I24" i="8"/>
  <c r="I23" i="8"/>
  <c r="I21" i="8"/>
  <c r="I20" i="8"/>
  <c r="I19" i="8"/>
  <c r="I18" i="8"/>
  <c r="I17" i="8"/>
  <c r="I16" i="8"/>
  <c r="I14" i="8"/>
  <c r="I13" i="8"/>
  <c r="I12" i="8"/>
  <c r="I11" i="8"/>
  <c r="I10" i="8"/>
  <c r="I8" i="8"/>
  <c r="I7" i="8"/>
  <c r="I6" i="8"/>
  <c r="I5" i="8"/>
  <c r="I4" i="8"/>
  <c r="I39" i="7"/>
  <c r="I38" i="7"/>
  <c r="I37" i="7"/>
  <c r="I36" i="7"/>
  <c r="I35" i="7"/>
  <c r="I34" i="7"/>
  <c r="I32" i="7"/>
  <c r="I30" i="7"/>
  <c r="I27" i="7"/>
  <c r="I24" i="7"/>
  <c r="I23" i="7"/>
  <c r="I22" i="7"/>
  <c r="I21" i="7"/>
  <c r="I20" i="7"/>
  <c r="I19" i="7"/>
  <c r="I18" i="7"/>
  <c r="I17" i="7"/>
  <c r="I16" i="7"/>
  <c r="I15" i="7"/>
  <c r="I12" i="7"/>
  <c r="I11" i="7"/>
  <c r="I10" i="7"/>
  <c r="I8" i="7"/>
  <c r="I5" i="7"/>
  <c r="I4" i="7"/>
  <c r="D121" i="14"/>
  <c r="D120" i="14"/>
  <c r="D119" i="14"/>
  <c r="D114" i="14"/>
  <c r="D110" i="14"/>
  <c r="D109" i="14"/>
  <c r="D103" i="14"/>
  <c r="D106" i="14"/>
  <c r="D105" i="14"/>
  <c r="D104" i="14"/>
  <c r="D102" i="14"/>
  <c r="D101" i="14"/>
  <c r="D100" i="14"/>
  <c r="D97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2" i="14"/>
  <c r="D45" i="14"/>
  <c r="D49" i="14"/>
  <c r="D68" i="14"/>
  <c r="D50" i="14"/>
  <c r="D61" i="14"/>
  <c r="D63" i="14"/>
  <c r="D65" i="14"/>
  <c r="D62" i="14"/>
  <c r="D44" i="14"/>
  <c r="D73" i="14"/>
  <c r="D71" i="14"/>
  <c r="D70" i="14"/>
  <c r="D69" i="14"/>
  <c r="D67" i="14"/>
  <c r="D66" i="14"/>
  <c r="D64" i="14"/>
  <c r="D60" i="14"/>
  <c r="D59" i="14"/>
  <c r="D58" i="14"/>
  <c r="D57" i="14"/>
  <c r="D56" i="14"/>
  <c r="D55" i="14"/>
  <c r="D54" i="14"/>
  <c r="D53" i="14"/>
  <c r="D52" i="14"/>
  <c r="D51" i="14"/>
  <c r="D48" i="14"/>
  <c r="D47" i="14"/>
  <c r="D46" i="14"/>
  <c r="D35" i="14"/>
  <c r="D41" i="14"/>
  <c r="D40" i="14"/>
  <c r="D39" i="14"/>
  <c r="D38" i="14"/>
  <c r="D37" i="14"/>
  <c r="D36" i="14"/>
  <c r="D32" i="14"/>
  <c r="D31" i="14"/>
  <c r="D30" i="14"/>
  <c r="D27" i="14"/>
  <c r="D23" i="14"/>
  <c r="D24" i="14"/>
  <c r="D20" i="14"/>
  <c r="D7" i="14"/>
  <c r="D19" i="14"/>
  <c r="D6" i="14"/>
  <c r="D18" i="14"/>
  <c r="D17" i="14"/>
  <c r="D16" i="14"/>
  <c r="D15" i="14"/>
  <c r="D14" i="14"/>
  <c r="D13" i="14"/>
  <c r="D12" i="14"/>
  <c r="D11" i="14"/>
  <c r="D10" i="14"/>
  <c r="D9" i="14"/>
  <c r="D8" i="14"/>
  <c r="D5" i="14"/>
  <c r="S36" i="8" l="1"/>
  <c r="S37" i="8"/>
  <c r="S35" i="8"/>
  <c r="S23" i="8"/>
  <c r="S27" i="8"/>
  <c r="S28" i="8"/>
  <c r="S29" i="8"/>
  <c r="S30" i="8"/>
  <c r="S31" i="8"/>
  <c r="S32" i="8"/>
  <c r="S26" i="8"/>
  <c r="S45" i="8"/>
  <c r="S46" i="8"/>
  <c r="S47" i="8"/>
  <c r="S48" i="8"/>
  <c r="S49" i="8"/>
  <c r="S50" i="8"/>
  <c r="S51" i="8"/>
  <c r="S44" i="8"/>
  <c r="S38" i="7"/>
  <c r="S36" i="7"/>
  <c r="S35" i="7"/>
  <c r="S27" i="7"/>
  <c r="S19" i="7"/>
  <c r="S21" i="7"/>
  <c r="S22" i="7"/>
  <c r="S20" i="7"/>
  <c r="S4" i="7"/>
  <c r="S8" i="7"/>
  <c r="S16" i="7"/>
  <c r="S37" i="7"/>
  <c r="S32" i="7"/>
  <c r="S11" i="7"/>
  <c r="S10" i="7" l="1"/>
  <c r="S59" i="8"/>
  <c r="S58" i="8"/>
  <c r="S55" i="8"/>
  <c r="S56" i="8"/>
  <c r="S60" i="8"/>
  <c r="S61" i="8"/>
  <c r="S62" i="8"/>
  <c r="S41" i="8"/>
  <c r="S13" i="8"/>
  <c r="S14" i="8"/>
  <c r="S15" i="8"/>
  <c r="S16" i="8"/>
  <c r="S17" i="8"/>
  <c r="S18" i="8"/>
  <c r="S19" i="8"/>
  <c r="S34" i="8" l="1"/>
  <c r="S4" i="8" l="1"/>
  <c r="S12" i="8"/>
  <c r="S11" i="8"/>
  <c r="S10" i="8"/>
  <c r="S9" i="8"/>
  <c r="S8" i="8"/>
  <c r="S7" i="8"/>
  <c r="S6" i="8"/>
  <c r="S5" i="8"/>
  <c r="S22" i="8" l="1"/>
  <c r="S40" i="8"/>
  <c r="S34" i="7"/>
  <c r="S18" i="7"/>
  <c r="G51" i="8" l="1"/>
  <c r="S25" i="8"/>
  <c r="S24" i="8"/>
  <c r="S21" i="8"/>
  <c r="S20" i="8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</calcChain>
</file>

<file path=xl/sharedStrings.xml><?xml version="1.0" encoding="utf-8"?>
<sst xmlns="http://schemas.openxmlformats.org/spreadsheetml/2006/main" count="651" uniqueCount="233">
  <si>
    <t>Source:  US Customs and Border Protection, Weekly Commodity Status Report</t>
  </si>
  <si>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</si>
  <si>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</si>
  <si>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</si>
  <si>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</si>
  <si>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</si>
  <si>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</si>
  <si>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</si>
  <si>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</si>
  <si>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</si>
  <si>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</si>
  <si>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</si>
  <si>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</si>
  <si>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</si>
  <si>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</si>
  <si>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</si>
  <si>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</si>
  <si>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</si>
  <si>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</si>
  <si>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</si>
  <si>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</si>
  <si>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</si>
  <si>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</si>
  <si>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</si>
  <si>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</si>
  <si>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</si>
  <si>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</si>
  <si>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</si>
  <si>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</si>
  <si>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</si>
  <si>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</si>
  <si>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</si>
  <si>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</si>
  <si>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</si>
  <si>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</si>
  <si>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</si>
  <si>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</si>
  <si>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</si>
  <si>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</si>
  <si>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</si>
  <si>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</si>
  <si>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</si>
  <si>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</si>
  <si>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</si>
  <si>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</si>
  <si>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</si>
  <si>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</si>
  <si>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</si>
  <si>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</si>
  <si>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</si>
  <si>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</si>
  <si>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07</t>
  </si>
  <si>
    <t>991804</t>
  </si>
  <si>
    <t>06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</si>
  <si>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</si>
  <si>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</si>
  <si>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</si>
  <si>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</si>
  <si>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</si>
  <si>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</si>
  <si>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</si>
  <si>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</si>
  <si>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</si>
  <si>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</si>
  <si>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</si>
  <si>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</si>
  <si>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</si>
  <si>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</si>
  <si>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</si>
  <si>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</si>
  <si>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</si>
  <si>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</si>
  <si>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</si>
  <si>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</si>
  <si>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</si>
  <si>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</si>
  <si>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</si>
  <si>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</si>
  <si>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</si>
  <si>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</si>
  <si>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</si>
  <si>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</si>
  <si>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</si>
  <si>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</si>
  <si>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</si>
  <si>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</si>
  <si>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</si>
  <si>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</si>
  <si>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</si>
  <si>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</si>
  <si>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</si>
  <si>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</si>
  <si>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</si>
  <si>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</si>
  <si>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</si>
  <si>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</si>
  <si>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</si>
  <si>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</si>
  <si>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</si>
  <si>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</si>
  <si>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Now</t>
  </si>
  <si>
    <t>Commodity/Note</t>
  </si>
  <si>
    <t>Country Name</t>
  </si>
  <si>
    <t>TRQ</t>
  </si>
  <si>
    <t>Non-Cheese</t>
  </si>
  <si>
    <t>Specific Country</t>
  </si>
  <si>
    <t>European Union</t>
  </si>
  <si>
    <t>Any Country</t>
  </si>
  <si>
    <t>Grand Total (Cheese and Non Cheese)</t>
  </si>
  <si>
    <t>Belgium &amp; Denmark aggregated</t>
  </si>
  <si>
    <t>USMCA</t>
  </si>
  <si>
    <t>9823.01</t>
  </si>
  <si>
    <t>9823.02</t>
  </si>
  <si>
    <t>9823.03</t>
  </si>
  <si>
    <t>9823.04</t>
  </si>
  <si>
    <t>9823.05</t>
  </si>
  <si>
    <t>9823.06</t>
  </si>
  <si>
    <t>9823.07</t>
  </si>
  <si>
    <t>9823.08</t>
  </si>
  <si>
    <t>A1</t>
  </si>
  <si>
    <t>A2</t>
  </si>
  <si>
    <t>A3</t>
  </si>
  <si>
    <t>A4</t>
  </si>
  <si>
    <t>A5</t>
  </si>
  <si>
    <t>A6</t>
  </si>
  <si>
    <t>A7</t>
  </si>
  <si>
    <t>A8</t>
  </si>
  <si>
    <t>Skim Milk Powder</t>
  </si>
  <si>
    <t>Butter, Cream &amp; Cream Powder</t>
  </si>
  <si>
    <t>Whole Milk Powder</t>
  </si>
  <si>
    <t>Concerated Milk</t>
  </si>
  <si>
    <t>Other Dairy Product</t>
  </si>
  <si>
    <t>January</t>
  </si>
  <si>
    <t>February</t>
  </si>
  <si>
    <t>Grand</t>
  </si>
  <si>
    <t>Butter (Note 6,G)</t>
  </si>
  <si>
    <t>France</t>
  </si>
  <si>
    <t>Germany</t>
  </si>
  <si>
    <t>Italy</t>
  </si>
  <si>
    <t>Lithuania</t>
  </si>
  <si>
    <t>New Zealand</t>
  </si>
  <si>
    <t>Switzerland</t>
  </si>
  <si>
    <t>United Kingdom</t>
  </si>
  <si>
    <t>Denmark</t>
  </si>
  <si>
    <t>Other Country</t>
  </si>
  <si>
    <t>Dried Skim Milk (Note 7,K)</t>
  </si>
  <si>
    <t>Netherlands</t>
  </si>
  <si>
    <t>Australia</t>
  </si>
  <si>
    <t>Canada</t>
  </si>
  <si>
    <t>Dried Whole Milk (Note 8,H)</t>
  </si>
  <si>
    <t>Dried ButterMilk/Whey (Note 12,M)</t>
  </si>
  <si>
    <t>Butter Substitutes Containing Over 45 Percent of Butterfat and/or Butter Oil (Note 14,SU)</t>
  </si>
  <si>
    <t>India</t>
  </si>
  <si>
    <t>Ireland</t>
  </si>
  <si>
    <t>Cheese and Substitutes for Cheese (Note 16,OT)</t>
  </si>
  <si>
    <t>Portugal</t>
  </si>
  <si>
    <t>Turkey</t>
  </si>
  <si>
    <t>Belgium</t>
  </si>
  <si>
    <t>Bulgaria</t>
  </si>
  <si>
    <t>Cyprus</t>
  </si>
  <si>
    <t>Estonia</t>
  </si>
  <si>
    <t>Finland</t>
  </si>
  <si>
    <t>Greece</t>
  </si>
  <si>
    <t>Poland</t>
  </si>
  <si>
    <t>Spain</t>
  </si>
  <si>
    <t>Egypt</t>
  </si>
  <si>
    <t>Argentina</t>
  </si>
  <si>
    <t>Israel</t>
  </si>
  <si>
    <t>Norway</t>
  </si>
  <si>
    <t>Uruguay</t>
  </si>
  <si>
    <t>Blue-Mold Cheese (Note 17,B)</t>
  </si>
  <si>
    <t>Chile</t>
  </si>
  <si>
    <t>Cheddar Cheese (Note 18,C)</t>
  </si>
  <si>
    <t>Jamaica</t>
  </si>
  <si>
    <t>American-Type Cheese (Note 19,A)</t>
  </si>
  <si>
    <t>Edam and Gouda Cheese (Note 20,E)</t>
  </si>
  <si>
    <t>Italian-Type Cheeses (Note 21,D)</t>
  </si>
  <si>
    <t>Romania</t>
  </si>
  <si>
    <t>Swiss or Emmenthaler Cheese (Note 22,GR)</t>
  </si>
  <si>
    <t>Lowfat Cheese (Note 23,LF)</t>
  </si>
  <si>
    <t>Swiss or Emmenthaler Cheese With Eye Formation (Note 25,SW)</t>
  </si>
  <si>
    <t>Table 3:  Imports Under U.S. WTO Dairy Import Tariff-rate Quotas, not subject to Licensing Requirements (first-come, first-served), Monthly, 2023 ( Kgs)</t>
  </si>
  <si>
    <t>Table 4:   Imports of Dairy Products Under Tariff-rate Quotas in Free Trade Agreements, Monthly, 2023 (Kgs)</t>
  </si>
  <si>
    <t>USDA Dairy Import License Circular for 2023</t>
  </si>
  <si>
    <t>Austria</t>
  </si>
  <si>
    <t>Sweden</t>
  </si>
  <si>
    <t>Ecuador</t>
  </si>
  <si>
    <t>March</t>
  </si>
  <si>
    <t>Items</t>
  </si>
  <si>
    <t>JAN</t>
  </si>
  <si>
    <t>TOTAL</t>
  </si>
  <si>
    <t>04_06,  Butter</t>
  </si>
  <si>
    <r>
      <t xml:space="preserve">  </t>
    </r>
    <r>
      <rPr>
        <sz val="10"/>
        <color theme="1"/>
        <rFont val="Arial"/>
        <family val="2"/>
        <scheme val="major"/>
      </rPr>
      <t xml:space="preserve"> Australia</t>
    </r>
  </si>
  <si>
    <t>Brazil</t>
  </si>
  <si>
    <t>04_07,  Dried Skim Milk</t>
  </si>
  <si>
    <t>04_08,  Dried Whole Milk</t>
  </si>
  <si>
    <t>04_14,  Butter Substitutes/Butteroil</t>
  </si>
  <si>
    <t>Bangladesh</t>
  </si>
  <si>
    <t>Fiji</t>
  </si>
  <si>
    <t>Pakistan</t>
  </si>
  <si>
    <t>Syria</t>
  </si>
  <si>
    <t>04_16,  Other cheese, NSPF</t>
  </si>
  <si>
    <t>Japan</t>
  </si>
  <si>
    <t>04_17,  Blue-Mold cheese</t>
  </si>
  <si>
    <t>04_18,  Cheddar cheese</t>
  </si>
  <si>
    <t>04_19,  American-type cheese</t>
  </si>
  <si>
    <t>04_20,  Edam and Gouda cheese</t>
  </si>
  <si>
    <t>04_21,  Italian type cow's milk cheese</t>
  </si>
  <si>
    <t>04_22,  Gruyere process cheese</t>
  </si>
  <si>
    <t>04_25,  Swiss or Emmentaler cheese</t>
  </si>
  <si>
    <t>Table 2:  High Duty Imports 2023</t>
  </si>
  <si>
    <t>Irleand</t>
  </si>
  <si>
    <t>04_12,  Dried Buttermilk/Whey</t>
  </si>
  <si>
    <t>Fluid Creams &amp; Milk Beverages</t>
  </si>
  <si>
    <t xml:space="preserve">Dried yogurt, Cream &amp; Milk Products </t>
  </si>
  <si>
    <t>FEB</t>
  </si>
  <si>
    <t>Belarus</t>
  </si>
  <si>
    <t>Ukraine</t>
  </si>
  <si>
    <t>Philippines</t>
  </si>
  <si>
    <t>South Korea</t>
  </si>
  <si>
    <r>
      <t xml:space="preserve">  </t>
    </r>
    <r>
      <rPr>
        <sz val="10"/>
        <color theme="1"/>
        <rFont val="Arial"/>
        <family val="2"/>
        <scheme val="major"/>
      </rPr>
      <t xml:space="preserve"> Argentina</t>
    </r>
  </si>
  <si>
    <t>Latvia</t>
  </si>
  <si>
    <r>
      <t xml:space="preserve">  </t>
    </r>
    <r>
      <rPr>
        <sz val="10"/>
        <color theme="1"/>
        <rFont val="Arial"/>
        <family val="2"/>
        <scheme val="major"/>
      </rPr>
      <t xml:space="preserve"> Austria</t>
    </r>
  </si>
  <si>
    <t>Malaysia</t>
  </si>
  <si>
    <t>Croatia</t>
  </si>
  <si>
    <t>04_23,  Low Fat cheese</t>
  </si>
  <si>
    <t>April</t>
  </si>
  <si>
    <t>Armenia</t>
  </si>
  <si>
    <t>Nicaragua</t>
  </si>
  <si>
    <t>Costa Rica*</t>
  </si>
  <si>
    <t>Iceland*</t>
  </si>
  <si>
    <t>New Zealand*</t>
  </si>
  <si>
    <r>
      <t>*</t>
    </r>
    <r>
      <rPr>
        <b/>
        <i/>
        <sz val="10"/>
        <color theme="1"/>
        <rFont val="Tahoma"/>
        <family val="2"/>
      </rPr>
      <t>indicates globalization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</si>
</sst>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39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b/>
      <sz val="18"/>
      <color rgb="FF4682B4"/>
      <name val="Tahoma"/>
      <family val="2"/>
    </font>
    <font>
      <sz val="10"/>
      <name val="Arial"/>
    </font>
    <font>
      <b/>
      <sz val="11"/>
      <color theme="1"/>
      <name val="Times New Roman"/>
      <family val="2"/>
      <scheme val="minor"/>
    </font>
    <font>
      <sz val="10"/>
      <color theme="1"/>
      <name val="Arial"/>
      <family val="2"/>
      <scheme val="major"/>
    </font>
    <font>
      <sz val="11"/>
      <color theme="1"/>
      <name val="Times New Roman"/>
      <family val="1"/>
      <scheme val="minor"/>
    </font>
    <font>
      <sz val="11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/>
      <right/>
      <top style="medium">
        <color rgb="FFBBBBBB"/>
      </top>
      <bottom/>
      <diagonal/>
    </border>
    <border>
      <left/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/>
      <bottom style="thin">
        <color theme="4" tint="0.39997558519241921"/>
      </bottom>
      <diagonal/>
    </border>
  </borders>
  <cellStyleXfs count="377">
    <xf numFmtId="0" fontId="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3" fillId="0" borderId="0">
      <protection locked="0"/>
    </xf>
    <xf numFmtId="165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0" fontId="18" fillId="3" borderId="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125">
    <xf numFmtId="0" fontId="0" fillId="0" borderId="0" xfId="0"/>
    <xf numFmtId="0" fontId="18" fillId="0" borderId="0" xfId="2"/>
    <xf numFmtId="164" fontId="18" fillId="0" borderId="0" xfId="3" applyNumberFormat="1" applyFont="1"/>
    <xf numFmtId="0" fontId="18" fillId="0" borderId="0" xfId="2" applyAlignment="1">
      <alignment horizontal="right"/>
    </xf>
    <xf numFmtId="0" fontId="18" fillId="0" borderId="0" xfId="2" applyAlignment="1">
      <alignment wrapText="1"/>
    </xf>
    <xf numFmtId="164" fontId="18" fillId="0" borderId="0" xfId="3" applyNumberFormat="1" applyFont="1" applyBorder="1" applyAlignment="1">
      <alignment wrapText="1"/>
    </xf>
    <xf numFmtId="164" fontId="18" fillId="0" borderId="3" xfId="2" applyNumberFormat="1" applyBorder="1" applyAlignment="1">
      <alignment wrapText="1"/>
    </xf>
    <xf numFmtId="164" fontId="18" fillId="0" borderId="0" xfId="2" applyNumberFormat="1"/>
    <xf numFmtId="164" fontId="18" fillId="0" borderId="0" xfId="3" applyNumberFormat="1" applyFont="1" applyFill="1"/>
    <xf numFmtId="0" fontId="14" fillId="0" borderId="0" xfId="246" applyFont="1"/>
    <xf numFmtId="164" fontId="14" fillId="0" borderId="0" xfId="184" applyNumberFormat="1" applyFont="1" applyBorder="1" applyAlignment="1">
      <alignment wrapText="1"/>
    </xf>
    <xf numFmtId="164" fontId="14" fillId="0" borderId="0" xfId="184" applyNumberFormat="1" applyFont="1" applyBorder="1"/>
    <xf numFmtId="164" fontId="18" fillId="0" borderId="0" xfId="3" applyNumberFormat="1" applyFont="1" applyBorder="1"/>
    <xf numFmtId="164" fontId="18" fillId="16" borderId="0" xfId="3" applyNumberFormat="1" applyFont="1" applyFill="1"/>
    <xf numFmtId="0" fontId="18" fillId="16" borderId="0" xfId="2" applyFill="1"/>
    <xf numFmtId="0" fontId="14" fillId="16" borderId="4" xfId="246" applyFont="1" applyFill="1" applyBorder="1"/>
    <xf numFmtId="164" fontId="14" fillId="16" borderId="4" xfId="246" applyNumberFormat="1" applyFont="1" applyFill="1" applyBorder="1"/>
    <xf numFmtId="0" fontId="14" fillId="16" borderId="4" xfId="246" applyFont="1" applyFill="1" applyBorder="1" applyAlignment="1">
      <alignment horizontal="right"/>
    </xf>
    <xf numFmtId="0" fontId="14" fillId="16" borderId="4" xfId="246" applyFont="1" applyFill="1" applyBorder="1" applyAlignment="1">
      <alignment wrapText="1"/>
    </xf>
    <xf numFmtId="164" fontId="14" fillId="16" borderId="4" xfId="246" applyNumberFormat="1" applyFont="1" applyFill="1" applyBorder="1" applyAlignment="1">
      <alignment wrapText="1"/>
    </xf>
    <xf numFmtId="0" fontId="11" fillId="16" borderId="4" xfId="246" applyFont="1" applyFill="1" applyBorder="1"/>
    <xf numFmtId="164" fontId="27" fillId="0" borderId="4" xfId="2" applyNumberFormat="1" applyFont="1" applyBorder="1" applyAlignment="1">
      <alignment horizontal="center" wrapText="1"/>
    </xf>
    <xf numFmtId="0" fontId="14" fillId="0" borderId="4" xfId="246" applyFont="1" applyBorder="1"/>
    <xf numFmtId="164" fontId="14" fillId="0" borderId="4" xfId="246" applyNumberFormat="1" applyFont="1" applyBorder="1"/>
    <xf numFmtId="0" fontId="14" fillId="0" borderId="4" xfId="246" applyFont="1" applyBorder="1" applyAlignment="1">
      <alignment horizontal="right"/>
    </xf>
    <xf numFmtId="164" fontId="14" fillId="0" borderId="4" xfId="246" applyNumberFormat="1" applyFont="1" applyBorder="1" applyAlignment="1">
      <alignment horizontal="right"/>
    </xf>
    <xf numFmtId="0" fontId="13" fillId="0" borderId="4" xfId="246" applyFont="1" applyBorder="1" applyAlignment="1">
      <alignment horizontal="center"/>
    </xf>
    <xf numFmtId="9" fontId="14" fillId="0" borderId="4" xfId="375" applyFont="1" applyBorder="1"/>
    <xf numFmtId="164" fontId="14" fillId="16" borderId="4" xfId="246" applyNumberFormat="1" applyFont="1" applyFill="1" applyBorder="1" applyAlignment="1">
      <alignment horizontal="right"/>
    </xf>
    <xf numFmtId="0" fontId="14" fillId="16" borderId="4" xfId="246" applyFont="1" applyFill="1" applyBorder="1" applyAlignment="1">
      <alignment horizontal="center"/>
    </xf>
    <xf numFmtId="9" fontId="14" fillId="16" borderId="4" xfId="375" applyFont="1" applyFill="1" applyBorder="1"/>
    <xf numFmtId="164" fontId="28" fillId="0" borderId="4" xfId="246" applyNumberFormat="1" applyFont="1" applyBorder="1"/>
    <xf numFmtId="0" fontId="13" fillId="16" borderId="4" xfId="246" applyFont="1" applyFill="1" applyBorder="1" applyAlignment="1">
      <alignment horizontal="center"/>
    </xf>
    <xf numFmtId="0" fontId="18" fillId="0" borderId="4" xfId="2" applyBorder="1"/>
    <xf numFmtId="0" fontId="18" fillId="2" borderId="4" xfId="2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 wrapText="1"/>
    </xf>
    <xf numFmtId="164" fontId="18" fillId="2" borderId="4" xfId="2" applyNumberFormat="1" applyFill="1" applyBorder="1" applyAlignment="1">
      <alignment horizontal="center" wrapText="1"/>
    </xf>
    <xf numFmtId="164" fontId="10" fillId="2" borderId="4" xfId="2" applyNumberFormat="1" applyFont="1" applyFill="1" applyBorder="1" applyAlignment="1">
      <alignment horizontal="center" wrapText="1"/>
    </xf>
    <xf numFmtId="164" fontId="19" fillId="2" borderId="4" xfId="2" applyNumberFormat="1" applyFont="1" applyFill="1" applyBorder="1" applyAlignment="1">
      <alignment horizontal="center" wrapText="1"/>
    </xf>
    <xf numFmtId="164" fontId="19" fillId="2" borderId="4" xfId="2" quotePrefix="1" applyNumberFormat="1" applyFont="1" applyFill="1" applyBorder="1" applyAlignment="1">
      <alignment horizontal="center" wrapText="1"/>
    </xf>
    <xf numFmtId="164" fontId="12" fillId="2" borderId="4" xfId="2" applyNumberFormat="1" applyFont="1" applyFill="1" applyBorder="1" applyAlignment="1">
      <alignment wrapText="1"/>
    </xf>
    <xf numFmtId="0" fontId="18" fillId="0" borderId="4" xfId="2" applyBorder="1" applyAlignment="1">
      <alignment wrapText="1"/>
    </xf>
    <xf numFmtId="164" fontId="18" fillId="0" borderId="4" xfId="2" applyNumberFormat="1" applyBorder="1" applyAlignment="1">
      <alignment wrapText="1"/>
    </xf>
    <xf numFmtId="164" fontId="18" fillId="0" borderId="4" xfId="3" applyNumberFormat="1" applyFont="1" applyBorder="1" applyAlignment="1">
      <alignment wrapText="1"/>
    </xf>
    <xf numFmtId="9" fontId="18" fillId="0" borderId="4" xfId="375" applyFont="1" applyBorder="1"/>
    <xf numFmtId="164" fontId="18" fillId="0" borderId="4" xfId="2" applyNumberFormat="1" applyBorder="1"/>
    <xf numFmtId="164" fontId="18" fillId="0" borderId="4" xfId="3" applyNumberFormat="1" applyFont="1" applyBorder="1"/>
    <xf numFmtId="0" fontId="18" fillId="16" borderId="4" xfId="2" applyFill="1" applyBorder="1"/>
    <xf numFmtId="0" fontId="16" fillId="16" borderId="4" xfId="2" applyFont="1" applyFill="1" applyBorder="1" applyAlignment="1">
      <alignment horizontal="left" indent="1"/>
    </xf>
    <xf numFmtId="164" fontId="18" fillId="16" borderId="4" xfId="2" applyNumberFormat="1" applyFill="1" applyBorder="1"/>
    <xf numFmtId="164" fontId="18" fillId="16" borderId="4" xfId="3" applyNumberFormat="1" applyFont="1" applyFill="1" applyBorder="1"/>
    <xf numFmtId="164" fontId="13" fillId="0" borderId="4" xfId="3" applyNumberFormat="1" applyFont="1" applyBorder="1" applyAlignment="1">
      <alignment horizontal="center"/>
    </xf>
    <xf numFmtId="0" fontId="9" fillId="0" borderId="4" xfId="2" applyFont="1" applyBorder="1"/>
    <xf numFmtId="164" fontId="13" fillId="0" borderId="4" xfId="3" applyNumberFormat="1" applyFont="1" applyBorder="1"/>
    <xf numFmtId="0" fontId="17" fillId="0" borderId="4" xfId="2" applyFont="1" applyBorder="1"/>
    <xf numFmtId="0" fontId="16" fillId="0" borderId="4" xfId="2" applyFont="1" applyBorder="1" applyAlignment="1">
      <alignment horizontal="left" indent="1"/>
    </xf>
    <xf numFmtId="164" fontId="15" fillId="0" borderId="4" xfId="2" applyNumberFormat="1" applyFont="1" applyBorder="1"/>
    <xf numFmtId="164" fontId="13" fillId="0" borderId="4" xfId="2" applyNumberFormat="1" applyFont="1" applyBorder="1"/>
    <xf numFmtId="9" fontId="18" fillId="16" borderId="4" xfId="375" applyFont="1" applyFill="1" applyBorder="1"/>
    <xf numFmtId="0" fontId="18" fillId="0" borderId="2" xfId="2" applyBorder="1" applyAlignment="1">
      <alignment wrapText="1"/>
    </xf>
    <xf numFmtId="164" fontId="14" fillId="0" borderId="0" xfId="2" quotePrefix="1" applyNumberFormat="1" applyFont="1" applyAlignment="1">
      <alignment horizontal="center" wrapText="1"/>
    </xf>
    <xf numFmtId="164" fontId="14" fillId="0" borderId="0" xfId="2" applyNumberFormat="1" applyFont="1" applyAlignment="1">
      <alignment horizontal="center" wrapText="1"/>
    </xf>
    <xf numFmtId="0" fontId="0" fillId="0" borderId="4" xfId="0" applyBorder="1"/>
    <xf numFmtId="164" fontId="8" fillId="16" borderId="4" xfId="2" applyNumberFormat="1" applyFont="1" applyFill="1" applyBorder="1" applyAlignment="1">
      <alignment horizontal="center" wrapText="1"/>
    </xf>
    <xf numFmtId="164" fontId="7" fillId="2" borderId="4" xfId="2" applyNumberFormat="1" applyFont="1" applyFill="1" applyBorder="1" applyAlignment="1">
      <alignment horizontal="center" wrapText="1"/>
    </xf>
    <xf numFmtId="164" fontId="6" fillId="0" borderId="4" xfId="246" applyNumberFormat="1" applyFont="1" applyBorder="1"/>
    <xf numFmtId="0" fontId="5" fillId="0" borderId="4" xfId="246" applyFont="1" applyBorder="1"/>
    <xf numFmtId="0" fontId="5" fillId="0" borderId="4" xfId="246" quotePrefix="1" applyFont="1" applyBorder="1"/>
    <xf numFmtId="0" fontId="4" fillId="0" borderId="4" xfId="246" applyFont="1" applyBorder="1"/>
    <xf numFmtId="164" fontId="3" fillId="0" borderId="4" xfId="246" applyNumberFormat="1" applyFont="1" applyBorder="1"/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1" fillId="0" borderId="18" xfId="0" applyFont="1" applyBorder="1" applyAlignment="1">
      <alignment horizontal="left"/>
    </xf>
    <xf numFmtId="0" fontId="31" fillId="0" borderId="18" xfId="0" applyFont="1" applyBorder="1"/>
    <xf numFmtId="0" fontId="31" fillId="0" borderId="0" xfId="0" applyFont="1" applyAlignment="1">
      <alignment horizontal="left"/>
    </xf>
    <xf numFmtId="3" fontId="33" fillId="0" borderId="0" xfId="0" applyNumberFormat="1" applyFont="1"/>
    <xf numFmtId="0" fontId="1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32" fillId="0" borderId="0" xfId="0" applyNumberFormat="1" applyFont="1"/>
    <xf numFmtId="3" fontId="32" fillId="0" borderId="18" xfId="0" applyNumberFormat="1" applyFont="1" applyBorder="1"/>
    <xf numFmtId="3" fontId="33" fillId="0" borderId="18" xfId="0" applyNumberFormat="1" applyFont="1" applyBorder="1"/>
    <xf numFmtId="0" fontId="1" fillId="0" borderId="4" xfId="246" applyFont="1" applyBorder="1"/>
    <xf numFmtId="0" fontId="31" fillId="0" borderId="0" xfId="0" applyFont="1"/>
    <xf numFmtId="3" fontId="34" fillId="0" borderId="18" xfId="0" applyNumberFormat="1" applyFont="1" applyBorder="1"/>
    <xf numFmtId="3" fontId="34" fillId="0" borderId="0" xfId="0" applyNumberFormat="1" applyFont="1"/>
    <xf numFmtId="3" fontId="35" fillId="0" borderId="0" xfId="0" applyNumberFormat="1" applyFont="1"/>
    <xf numFmtId="0" fontId="35" fillId="0" borderId="0" xfId="0" applyFont="1"/>
    <xf numFmtId="0" fontId="36" fillId="17" borderId="13" xfId="0" applyFont="1" applyFill="1" applyBorder="1" applyAlignment="1">
      <alignment horizontal="center" vertical="center" wrapText="1"/>
    </xf>
    <xf numFmtId="0" fontId="36" fillId="17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wrapText="1"/>
    </xf>
    <xf numFmtId="0" fontId="37" fillId="18" borderId="15" xfId="0" applyFont="1" applyFill="1" applyBorder="1" applyAlignment="1">
      <alignment wrapText="1"/>
    </xf>
    <xf numFmtId="3" fontId="37" fillId="18" borderId="15" xfId="0" applyNumberFormat="1" applyFont="1" applyFill="1" applyBorder="1" applyAlignment="1">
      <alignment wrapText="1"/>
    </xf>
    <xf numFmtId="0" fontId="36" fillId="19" borderId="15" xfId="0" applyFont="1" applyFill="1" applyBorder="1" applyAlignment="1">
      <alignment wrapText="1"/>
    </xf>
    <xf numFmtId="0" fontId="37" fillId="19" borderId="15" xfId="0" applyFont="1" applyFill="1" applyBorder="1" applyAlignment="1">
      <alignment wrapText="1"/>
    </xf>
    <xf numFmtId="3" fontId="37" fillId="19" borderId="15" xfId="0" applyNumberFormat="1" applyFont="1" applyFill="1" applyBorder="1" applyAlignment="1">
      <alignment wrapText="1"/>
    </xf>
    <xf numFmtId="0" fontId="37" fillId="20" borderId="15" xfId="0" applyFont="1" applyFill="1" applyBorder="1" applyAlignment="1">
      <alignment horizontal="right" wrapText="1"/>
    </xf>
    <xf numFmtId="0" fontId="37" fillId="20" borderId="15" xfId="0" applyFont="1" applyFill="1" applyBorder="1" applyAlignment="1">
      <alignment wrapText="1"/>
    </xf>
    <xf numFmtId="3" fontId="37" fillId="20" borderId="15" xfId="0" applyNumberFormat="1" applyFont="1" applyFill="1" applyBorder="1" applyAlignment="1">
      <alignment horizontal="right" wrapText="1"/>
    </xf>
    <xf numFmtId="0" fontId="37" fillId="0" borderId="15" xfId="0" applyFont="1" applyBorder="1" applyAlignment="1">
      <alignment horizontal="right" wrapText="1"/>
    </xf>
    <xf numFmtId="0" fontId="37" fillId="0" borderId="15" xfId="0" applyFont="1" applyBorder="1" applyAlignment="1">
      <alignment wrapText="1"/>
    </xf>
    <xf numFmtId="3" fontId="37" fillId="0" borderId="15" xfId="0" applyNumberFormat="1" applyFont="1" applyBorder="1" applyAlignment="1">
      <alignment horizontal="right" wrapText="1"/>
    </xf>
    <xf numFmtId="164" fontId="37" fillId="0" borderId="15" xfId="376" applyNumberFormat="1" applyFont="1" applyBorder="1" applyAlignment="1">
      <alignment horizontal="right" wrapText="1"/>
    </xf>
    <xf numFmtId="0" fontId="36" fillId="0" borderId="15" xfId="0" applyFont="1" applyBorder="1" applyAlignment="1">
      <alignment wrapText="1"/>
    </xf>
    <xf numFmtId="3" fontId="37" fillId="17" borderId="15" xfId="0" applyNumberFormat="1" applyFont="1" applyFill="1" applyBorder="1" applyAlignment="1">
      <alignment wrapText="1"/>
    </xf>
    <xf numFmtId="0" fontId="29" fillId="0" borderId="0" xfId="0" applyFont="1" applyAlignment="1">
      <alignment horizontal="center" vertical="center" wrapText="1"/>
    </xf>
    <xf numFmtId="0" fontId="36" fillId="17" borderId="16" xfId="0" applyFont="1" applyFill="1" applyBorder="1" applyAlignment="1">
      <alignment wrapText="1"/>
    </xf>
    <xf numFmtId="0" fontId="36" fillId="17" borderId="17" xfId="0" applyFont="1" applyFill="1" applyBorder="1" applyAlignment="1">
      <alignment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6" fillId="17" borderId="13" xfId="0" applyFont="1" applyFill="1" applyBorder="1" applyAlignment="1">
      <alignment horizontal="center" vertical="center" wrapText="1"/>
    </xf>
    <xf numFmtId="0" fontId="36" fillId="17" borderId="14" xfId="0" applyFont="1" applyFill="1" applyBorder="1" applyAlignment="1">
      <alignment horizontal="center" vertical="center" wrapText="1"/>
    </xf>
    <xf numFmtId="0" fontId="2" fillId="16" borderId="4" xfId="2" applyFont="1" applyFill="1" applyBorder="1" applyAlignment="1">
      <alignment horizontal="center" wrapText="1"/>
    </xf>
    <xf numFmtId="0" fontId="17" fillId="16" borderId="4" xfId="2" applyFont="1" applyFill="1" applyBorder="1" applyAlignment="1">
      <alignment horizontal="center" wrapText="1"/>
    </xf>
    <xf numFmtId="0" fontId="0" fillId="16" borderId="4" xfId="0" applyFill="1" applyBorder="1"/>
    <xf numFmtId="0" fontId="4" fillId="0" borderId="4" xfId="2" applyFont="1" applyBorder="1" applyAlignment="1">
      <alignment horizontal="center" wrapText="1"/>
    </xf>
    <xf numFmtId="0" fontId="17" fillId="0" borderId="4" xfId="2" applyFont="1" applyBorder="1" applyAlignment="1">
      <alignment horizontal="center" wrapText="1"/>
    </xf>
    <xf numFmtId="0" fontId="0" fillId="0" borderId="4" xfId="0" applyBorder="1"/>
    <xf numFmtId="0" fontId="18" fillId="0" borderId="5" xfId="2" applyBorder="1" applyAlignment="1">
      <alignment horizontal="left" wrapText="1"/>
    </xf>
    <xf numFmtId="0" fontId="18" fillId="0" borderId="3" xfId="2" applyBorder="1" applyAlignment="1">
      <alignment horizontal="left" wrapText="1"/>
    </xf>
    <xf numFmtId="0" fontId="18" fillId="0" borderId="6" xfId="2" applyBorder="1" applyAlignment="1">
      <alignment horizontal="left" wrapText="1"/>
    </xf>
  </cellXfs>
  <cellStyles count="377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" xfId="376" builtinId="3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A19E-1F10-43EC-85CE-2B10D6973677}">
  <dimension ref="A1:N213"/>
  <sheetViews>
    <sheetView tabSelected="1" zoomScaleNormal="100" workbookViewId="0">
      <selection activeCell="M14" sqref="M14"/>
    </sheetView>
  </sheetViews>
  <sheetFormatPr defaultRowHeight="12.5" x14ac:dyDescent="0.25"/>
  <cols>
    <col min="1" max="1" width="19.26953125" customWidth="1"/>
    <col min="2" max="2" width="15.08984375" customWidth="1"/>
    <col min="3" max="3" width="12.26953125" customWidth="1"/>
    <col min="4" max="4" width="12" customWidth="1"/>
    <col min="5" max="5" width="12.26953125" customWidth="1"/>
    <col min="6" max="7" width="11.1796875" customWidth="1"/>
    <col min="8" max="8" width="11.453125" customWidth="1"/>
  </cols>
  <sheetData>
    <row r="1" spans="1:14" x14ac:dyDescent="0.25">
      <c r="A1" s="108" t="s">
        <v>183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13" thickBot="1" x14ac:dyDescent="0.3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22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3" thickBot="1" x14ac:dyDescent="0.3"/>
    <row r="5" spans="1:14" x14ac:dyDescent="0.25">
      <c r="A5" s="114" t="s">
        <v>101</v>
      </c>
      <c r="B5" s="114" t="s">
        <v>102</v>
      </c>
      <c r="C5" s="114" t="s">
        <v>103</v>
      </c>
      <c r="D5" s="114" t="s">
        <v>132</v>
      </c>
      <c r="E5" s="114" t="s">
        <v>133</v>
      </c>
      <c r="F5" s="114" t="s">
        <v>187</v>
      </c>
      <c r="G5" s="114" t="s">
        <v>226</v>
      </c>
      <c r="H5" s="88" t="s">
        <v>134</v>
      </c>
    </row>
    <row r="6" spans="1:14" ht="13" thickBot="1" x14ac:dyDescent="0.3">
      <c r="A6" s="115"/>
      <c r="B6" s="115"/>
      <c r="C6" s="115"/>
      <c r="D6" s="115"/>
      <c r="E6" s="115"/>
      <c r="F6" s="115"/>
      <c r="G6" s="115"/>
      <c r="H6" s="89" t="s">
        <v>88</v>
      </c>
    </row>
    <row r="7" spans="1:14" ht="13" thickBot="1" x14ac:dyDescent="0.3">
      <c r="A7" s="89"/>
      <c r="B7" s="89"/>
      <c r="C7" s="89"/>
      <c r="D7" s="89"/>
      <c r="E7" s="89"/>
      <c r="F7" s="89"/>
      <c r="G7" s="89"/>
      <c r="H7" s="89"/>
    </row>
    <row r="8" spans="1:14" ht="13" thickBot="1" x14ac:dyDescent="0.3">
      <c r="A8" s="89"/>
      <c r="B8" s="89"/>
      <c r="C8" s="89"/>
      <c r="D8" s="89"/>
      <c r="E8" s="89"/>
      <c r="F8" s="89"/>
      <c r="G8" s="89"/>
      <c r="H8" s="89"/>
    </row>
    <row r="9" spans="1:14" ht="13" thickBot="1" x14ac:dyDescent="0.3">
      <c r="A9" s="90" t="s">
        <v>104</v>
      </c>
      <c r="B9" s="91"/>
      <c r="C9" s="92">
        <v>21864781</v>
      </c>
      <c r="D9" s="92">
        <v>1324623</v>
      </c>
      <c r="E9" s="92">
        <v>1505891</v>
      </c>
      <c r="F9" s="92">
        <v>1066151</v>
      </c>
      <c r="G9" s="92">
        <v>2781813</v>
      </c>
      <c r="H9" s="92">
        <v>6678478</v>
      </c>
    </row>
    <row r="10" spans="1:14" ht="13" thickBot="1" x14ac:dyDescent="0.3">
      <c r="A10" s="93" t="s">
        <v>135</v>
      </c>
      <c r="B10" s="94"/>
      <c r="C10" s="95">
        <v>6977000</v>
      </c>
      <c r="D10" s="95">
        <v>721720</v>
      </c>
      <c r="E10" s="95">
        <v>279162</v>
      </c>
      <c r="F10" s="95">
        <v>383239</v>
      </c>
      <c r="G10" s="95">
        <v>1212224</v>
      </c>
      <c r="H10" s="95">
        <v>2596345</v>
      </c>
    </row>
    <row r="11" spans="1:14" ht="13" thickBot="1" x14ac:dyDescent="0.3">
      <c r="A11" s="96" t="s">
        <v>107</v>
      </c>
      <c r="B11" s="97"/>
      <c r="C11" s="98">
        <v>6656311</v>
      </c>
      <c r="D11" s="98">
        <v>705836</v>
      </c>
      <c r="E11" s="98">
        <v>253962</v>
      </c>
      <c r="F11" s="98">
        <v>335578</v>
      </c>
      <c r="G11" s="98">
        <v>1209049</v>
      </c>
      <c r="H11" s="98">
        <v>2504425</v>
      </c>
    </row>
    <row r="12" spans="1:14" ht="13" thickBot="1" x14ac:dyDescent="0.3">
      <c r="A12" s="99"/>
      <c r="B12" s="100" t="s">
        <v>148</v>
      </c>
      <c r="C12" s="101"/>
      <c r="D12" s="99">
        <v>0</v>
      </c>
      <c r="E12" s="99">
        <v>0</v>
      </c>
      <c r="F12" s="101">
        <v>2469</v>
      </c>
      <c r="G12" s="99">
        <v>0</v>
      </c>
      <c r="H12" s="101">
        <v>2469</v>
      </c>
    </row>
    <row r="13" spans="1:14" ht="13" thickBot="1" x14ac:dyDescent="0.3">
      <c r="A13" s="99"/>
      <c r="B13" s="100" t="s">
        <v>143</v>
      </c>
      <c r="C13" s="99"/>
      <c r="D13" s="99">
        <v>0</v>
      </c>
      <c r="E13" s="99">
        <v>0</v>
      </c>
      <c r="F13" s="101">
        <v>13584</v>
      </c>
      <c r="G13" s="101">
        <v>2778</v>
      </c>
      <c r="H13" s="101">
        <v>16362</v>
      </c>
    </row>
    <row r="14" spans="1:14" ht="13" thickBot="1" x14ac:dyDescent="0.3">
      <c r="A14" s="99"/>
      <c r="B14" s="100" t="s">
        <v>136</v>
      </c>
      <c r="C14" s="99"/>
      <c r="D14" s="101">
        <v>117383</v>
      </c>
      <c r="E14" s="101">
        <v>91230</v>
      </c>
      <c r="F14" s="101">
        <v>138707</v>
      </c>
      <c r="G14" s="101">
        <v>200711</v>
      </c>
      <c r="H14" s="101">
        <v>548031</v>
      </c>
    </row>
    <row r="15" spans="1:14" ht="13" thickBot="1" x14ac:dyDescent="0.3">
      <c r="A15" s="99"/>
      <c r="B15" s="100" t="s">
        <v>137</v>
      </c>
      <c r="C15" s="99"/>
      <c r="D15" s="99">
        <v>0</v>
      </c>
      <c r="E15" s="101">
        <v>12346</v>
      </c>
      <c r="F15" s="101">
        <v>11424</v>
      </c>
      <c r="G15" s="101">
        <v>15960</v>
      </c>
      <c r="H15" s="101">
        <v>39730</v>
      </c>
    </row>
    <row r="16" spans="1:14" ht="13" thickBot="1" x14ac:dyDescent="0.3">
      <c r="A16" s="99"/>
      <c r="B16" s="100" t="s">
        <v>153</v>
      </c>
      <c r="C16" s="99"/>
      <c r="D16" s="101">
        <v>285984</v>
      </c>
      <c r="E16" s="99">
        <v>0</v>
      </c>
      <c r="F16" s="101">
        <v>81428</v>
      </c>
      <c r="G16" s="101">
        <v>926238</v>
      </c>
      <c r="H16" s="101">
        <v>1293650</v>
      </c>
    </row>
    <row r="17" spans="1:8" ht="13" thickBot="1" x14ac:dyDescent="0.3">
      <c r="A17" s="99"/>
      <c r="B17" s="100" t="s">
        <v>138</v>
      </c>
      <c r="C17" s="99"/>
      <c r="D17" s="101">
        <v>4225</v>
      </c>
      <c r="E17" s="101">
        <v>4050</v>
      </c>
      <c r="F17" s="101">
        <v>14039</v>
      </c>
      <c r="G17" s="101">
        <v>8359</v>
      </c>
      <c r="H17" s="101">
        <v>30673</v>
      </c>
    </row>
    <row r="18" spans="1:8" ht="13" thickBot="1" x14ac:dyDescent="0.3">
      <c r="A18" s="99"/>
      <c r="B18" s="100" t="s">
        <v>139</v>
      </c>
      <c r="C18" s="99"/>
      <c r="D18" s="101">
        <v>2640</v>
      </c>
      <c r="E18" s="99">
        <v>0</v>
      </c>
      <c r="F18" s="101">
        <v>2112</v>
      </c>
      <c r="G18" s="101">
        <v>1320</v>
      </c>
      <c r="H18" s="101">
        <v>6072</v>
      </c>
    </row>
    <row r="19" spans="1:8" ht="13" thickBot="1" x14ac:dyDescent="0.3">
      <c r="A19" s="99"/>
      <c r="B19" s="100" t="s">
        <v>146</v>
      </c>
      <c r="C19" s="99"/>
      <c r="D19" s="101">
        <v>37250</v>
      </c>
      <c r="E19" s="99">
        <v>0</v>
      </c>
      <c r="F19" s="99">
        <v>0</v>
      </c>
      <c r="G19" s="101">
        <v>18800</v>
      </c>
      <c r="H19" s="101">
        <v>56050</v>
      </c>
    </row>
    <row r="20" spans="1:8" ht="13" thickBot="1" x14ac:dyDescent="0.3">
      <c r="A20" s="99"/>
      <c r="B20" s="100" t="s">
        <v>140</v>
      </c>
      <c r="C20" s="99"/>
      <c r="D20" s="101">
        <v>251459</v>
      </c>
      <c r="E20" s="101">
        <v>102960</v>
      </c>
      <c r="F20" s="101">
        <v>53900</v>
      </c>
      <c r="G20" s="101">
        <v>24480</v>
      </c>
      <c r="H20" s="101">
        <v>432799</v>
      </c>
    </row>
    <row r="21" spans="1:8" ht="13" thickBot="1" x14ac:dyDescent="0.3">
      <c r="A21" s="99"/>
      <c r="B21" s="100" t="s">
        <v>163</v>
      </c>
      <c r="C21" s="99"/>
      <c r="D21" s="99">
        <v>0</v>
      </c>
      <c r="E21" s="101">
        <v>20016</v>
      </c>
      <c r="F21" s="99">
        <v>0</v>
      </c>
      <c r="G21" s="101">
        <v>1212</v>
      </c>
      <c r="H21" s="101">
        <v>21228</v>
      </c>
    </row>
    <row r="22" spans="1:8" ht="13" thickBot="1" x14ac:dyDescent="0.3">
      <c r="A22" s="99"/>
      <c r="B22" s="100" t="s">
        <v>155</v>
      </c>
      <c r="C22" s="99"/>
      <c r="D22" s="99">
        <v>0</v>
      </c>
      <c r="E22" s="99">
        <v>0</v>
      </c>
      <c r="F22" s="99">
        <v>875</v>
      </c>
      <c r="G22" s="99">
        <v>0</v>
      </c>
      <c r="H22" s="99">
        <v>875</v>
      </c>
    </row>
    <row r="23" spans="1:8" ht="13" thickBot="1" x14ac:dyDescent="0.3">
      <c r="A23" s="99"/>
      <c r="B23" s="100" t="s">
        <v>141</v>
      </c>
      <c r="C23" s="99"/>
      <c r="D23" s="99">
        <v>0</v>
      </c>
      <c r="E23" s="99">
        <v>0</v>
      </c>
      <c r="F23" s="99">
        <v>0</v>
      </c>
      <c r="G23" s="99">
        <v>90</v>
      </c>
      <c r="H23" s="99">
        <v>90</v>
      </c>
    </row>
    <row r="24" spans="1:8" ht="13" thickBot="1" x14ac:dyDescent="0.3">
      <c r="A24" s="99"/>
      <c r="B24" s="100" t="s">
        <v>142</v>
      </c>
      <c r="C24" s="99"/>
      <c r="D24" s="101">
        <v>6895</v>
      </c>
      <c r="E24" s="101">
        <v>23360</v>
      </c>
      <c r="F24" s="101">
        <v>17040</v>
      </c>
      <c r="G24" s="101">
        <v>9101</v>
      </c>
      <c r="H24" s="101">
        <v>56396</v>
      </c>
    </row>
    <row r="25" spans="1:8" ht="13" thickBot="1" x14ac:dyDescent="0.3">
      <c r="A25" s="96" t="s">
        <v>106</v>
      </c>
      <c r="B25" s="97"/>
      <c r="C25" s="98">
        <v>82099</v>
      </c>
      <c r="D25" s="98">
        <v>13712</v>
      </c>
      <c r="E25" s="98">
        <v>25200</v>
      </c>
      <c r="F25" s="96">
        <v>886</v>
      </c>
      <c r="G25" s="98">
        <v>3175</v>
      </c>
      <c r="H25" s="98">
        <v>42973</v>
      </c>
    </row>
    <row r="26" spans="1:8" ht="13" thickBot="1" x14ac:dyDescent="0.3">
      <c r="A26" s="99"/>
      <c r="B26" s="100" t="s">
        <v>157</v>
      </c>
      <c r="C26" s="99"/>
      <c r="D26" s="99">
        <v>0</v>
      </c>
      <c r="E26" s="101">
        <v>12000</v>
      </c>
      <c r="F26" s="99">
        <v>0</v>
      </c>
      <c r="G26" s="99">
        <v>0</v>
      </c>
      <c r="H26" s="101">
        <v>12000</v>
      </c>
    </row>
    <row r="27" spans="1:8" ht="13" thickBot="1" x14ac:dyDescent="0.3">
      <c r="A27" s="99"/>
      <c r="B27" s="100" t="s">
        <v>143</v>
      </c>
      <c r="C27" s="99"/>
      <c r="D27" s="99">
        <v>0</v>
      </c>
      <c r="E27" s="101">
        <v>12279</v>
      </c>
      <c r="F27" s="99">
        <v>0</v>
      </c>
      <c r="G27" s="99">
        <v>0</v>
      </c>
      <c r="H27" s="101">
        <v>12279</v>
      </c>
    </row>
    <row r="28" spans="1:8" ht="13" thickBot="1" x14ac:dyDescent="0.3">
      <c r="A28" s="99"/>
      <c r="B28" s="100" t="s">
        <v>136</v>
      </c>
      <c r="C28" s="99"/>
      <c r="D28" s="101">
        <v>1896</v>
      </c>
      <c r="E28" s="99">
        <v>826</v>
      </c>
      <c r="F28" s="99">
        <v>75</v>
      </c>
      <c r="G28" s="101">
        <v>3175</v>
      </c>
      <c r="H28" s="101">
        <v>5972</v>
      </c>
    </row>
    <row r="29" spans="1:8" ht="13" thickBot="1" x14ac:dyDescent="0.3">
      <c r="A29" s="99"/>
      <c r="B29" s="100" t="s">
        <v>137</v>
      </c>
      <c r="C29" s="99"/>
      <c r="D29" s="101">
        <v>11424</v>
      </c>
      <c r="E29" s="99">
        <v>0</v>
      </c>
      <c r="F29" s="99">
        <v>0</v>
      </c>
      <c r="G29" s="99">
        <v>0</v>
      </c>
      <c r="H29" s="101">
        <v>11424</v>
      </c>
    </row>
    <row r="30" spans="1:8" ht="13" thickBot="1" x14ac:dyDescent="0.3">
      <c r="A30" s="99"/>
      <c r="B30" s="100" t="s">
        <v>153</v>
      </c>
      <c r="C30" s="99"/>
      <c r="D30" s="99">
        <v>392</v>
      </c>
      <c r="E30" s="99">
        <v>0</v>
      </c>
      <c r="F30" s="99">
        <v>0</v>
      </c>
      <c r="G30" s="99">
        <v>0</v>
      </c>
      <c r="H30" s="99">
        <v>392</v>
      </c>
    </row>
    <row r="31" spans="1:8" ht="13" thickBot="1" x14ac:dyDescent="0.3">
      <c r="A31" s="99"/>
      <c r="B31" s="100" t="s">
        <v>138</v>
      </c>
      <c r="C31" s="99"/>
      <c r="D31" s="99">
        <v>0</v>
      </c>
      <c r="E31" s="99">
        <v>95</v>
      </c>
      <c r="F31" s="99">
        <v>283</v>
      </c>
      <c r="G31" s="99">
        <v>0</v>
      </c>
      <c r="H31" s="99">
        <v>378</v>
      </c>
    </row>
    <row r="32" spans="1:8" ht="13" thickBot="1" x14ac:dyDescent="0.3">
      <c r="A32" s="99"/>
      <c r="B32" s="100" t="s">
        <v>139</v>
      </c>
      <c r="C32" s="99"/>
      <c r="D32" s="99">
        <v>0</v>
      </c>
      <c r="E32" s="99">
        <v>0</v>
      </c>
      <c r="F32" s="99">
        <v>528</v>
      </c>
      <c r="G32" s="99">
        <v>0</v>
      </c>
      <c r="H32" s="99">
        <v>528</v>
      </c>
    </row>
    <row r="33" spans="1:8" ht="13" thickBot="1" x14ac:dyDescent="0.3">
      <c r="A33" s="96" t="s">
        <v>144</v>
      </c>
      <c r="B33" s="97"/>
      <c r="C33" s="98">
        <v>73935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</row>
    <row r="34" spans="1:8" ht="13" thickBot="1" x14ac:dyDescent="0.3">
      <c r="A34" s="96" t="s">
        <v>105</v>
      </c>
      <c r="B34" s="97"/>
      <c r="C34" s="98">
        <v>164655</v>
      </c>
      <c r="D34" s="98">
        <v>2172</v>
      </c>
      <c r="E34" s="96">
        <v>0</v>
      </c>
      <c r="F34" s="98">
        <v>46775</v>
      </c>
      <c r="G34" s="96">
        <v>0</v>
      </c>
      <c r="H34" s="98">
        <v>48947</v>
      </c>
    </row>
    <row r="35" spans="1:8" ht="13" thickBot="1" x14ac:dyDescent="0.3">
      <c r="A35" s="99"/>
      <c r="B35" s="100" t="s">
        <v>140</v>
      </c>
      <c r="C35" s="101">
        <v>150593</v>
      </c>
      <c r="D35" s="99">
        <v>0</v>
      </c>
      <c r="E35" s="99">
        <v>0</v>
      </c>
      <c r="F35" s="101">
        <v>46775</v>
      </c>
      <c r="G35" s="99">
        <v>0</v>
      </c>
      <c r="H35" s="101">
        <v>46775</v>
      </c>
    </row>
    <row r="36" spans="1:8" ht="13" thickBot="1" x14ac:dyDescent="0.3">
      <c r="A36" s="99"/>
      <c r="B36" s="100" t="s">
        <v>142</v>
      </c>
      <c r="C36" s="101">
        <v>14062</v>
      </c>
      <c r="D36" s="101">
        <v>2172</v>
      </c>
      <c r="E36" s="99">
        <v>0</v>
      </c>
      <c r="F36" s="99">
        <v>0</v>
      </c>
      <c r="G36" s="99">
        <v>0</v>
      </c>
      <c r="H36" s="101">
        <v>2172</v>
      </c>
    </row>
    <row r="37" spans="1:8" ht="25.5" thickBot="1" x14ac:dyDescent="0.3">
      <c r="A37" s="93" t="s">
        <v>145</v>
      </c>
      <c r="B37" s="94"/>
      <c r="C37" s="95">
        <v>5261000</v>
      </c>
      <c r="D37" s="94">
        <v>0</v>
      </c>
      <c r="E37" s="95">
        <v>18200</v>
      </c>
      <c r="F37" s="95">
        <v>122500</v>
      </c>
      <c r="G37" s="95">
        <v>119800</v>
      </c>
      <c r="H37" s="95">
        <v>260500</v>
      </c>
    </row>
    <row r="38" spans="1:8" ht="13" thickBot="1" x14ac:dyDescent="0.3">
      <c r="A38" s="96" t="s">
        <v>107</v>
      </c>
      <c r="B38" s="97"/>
      <c r="C38" s="98">
        <v>4441359</v>
      </c>
      <c r="D38" s="96">
        <v>0</v>
      </c>
      <c r="E38" s="98">
        <v>18200</v>
      </c>
      <c r="F38" s="98">
        <v>122500</v>
      </c>
      <c r="G38" s="98">
        <v>119800</v>
      </c>
      <c r="H38" s="98">
        <v>260500</v>
      </c>
    </row>
    <row r="39" spans="1:8" ht="13" thickBot="1" x14ac:dyDescent="0.3">
      <c r="A39" s="99"/>
      <c r="B39" s="100" t="s">
        <v>146</v>
      </c>
      <c r="C39" s="99"/>
      <c r="D39" s="99">
        <v>0</v>
      </c>
      <c r="E39" s="99">
        <v>0</v>
      </c>
      <c r="F39" s="101">
        <v>24000</v>
      </c>
      <c r="G39" s="99">
        <v>0</v>
      </c>
      <c r="H39" s="101">
        <v>24000</v>
      </c>
    </row>
    <row r="40" spans="1:8" ht="13" thickBot="1" x14ac:dyDescent="0.3">
      <c r="A40" s="99"/>
      <c r="B40" s="100" t="s">
        <v>140</v>
      </c>
      <c r="C40" s="99"/>
      <c r="D40" s="99">
        <v>0</v>
      </c>
      <c r="E40" s="101">
        <v>18200</v>
      </c>
      <c r="F40" s="101">
        <v>98500</v>
      </c>
      <c r="G40" s="101">
        <v>119800</v>
      </c>
      <c r="H40" s="101">
        <v>236500</v>
      </c>
    </row>
    <row r="41" spans="1:8" ht="13" thickBot="1" x14ac:dyDescent="0.3">
      <c r="A41" s="96" t="s">
        <v>105</v>
      </c>
      <c r="B41" s="97"/>
      <c r="C41" s="98">
        <v>819641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</row>
    <row r="42" spans="1:8" ht="13" thickBot="1" x14ac:dyDescent="0.3">
      <c r="A42" s="99"/>
      <c r="B42" s="100" t="s">
        <v>147</v>
      </c>
      <c r="C42" s="101">
        <v>600076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</row>
    <row r="43" spans="1:8" ht="13" thickBot="1" x14ac:dyDescent="0.3">
      <c r="A43" s="99"/>
      <c r="B43" s="100" t="s">
        <v>148</v>
      </c>
      <c r="C43" s="101">
        <v>219565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</row>
    <row r="44" spans="1:8" ht="25.5" thickBot="1" x14ac:dyDescent="0.3">
      <c r="A44" s="93" t="s">
        <v>149</v>
      </c>
      <c r="B44" s="94"/>
      <c r="C44" s="95">
        <v>3321300</v>
      </c>
      <c r="D44" s="95">
        <v>92298</v>
      </c>
      <c r="E44" s="95">
        <v>279682</v>
      </c>
      <c r="F44" s="95">
        <v>269874</v>
      </c>
      <c r="G44" s="95">
        <v>131123</v>
      </c>
      <c r="H44" s="95">
        <v>772977</v>
      </c>
    </row>
    <row r="45" spans="1:8" ht="13" thickBot="1" x14ac:dyDescent="0.3">
      <c r="A45" s="96" t="s">
        <v>107</v>
      </c>
      <c r="B45" s="97"/>
      <c r="C45" s="98">
        <v>3318125</v>
      </c>
      <c r="D45" s="98">
        <v>92298</v>
      </c>
      <c r="E45" s="98">
        <v>279682</v>
      </c>
      <c r="F45" s="98">
        <v>269874</v>
      </c>
      <c r="G45" s="98">
        <v>131123</v>
      </c>
      <c r="H45" s="98">
        <v>772977</v>
      </c>
    </row>
    <row r="46" spans="1:8" ht="13" thickBot="1" x14ac:dyDescent="0.3">
      <c r="A46" s="99"/>
      <c r="B46" s="100" t="s">
        <v>143</v>
      </c>
      <c r="C46" s="99"/>
      <c r="D46" s="99">
        <v>0</v>
      </c>
      <c r="E46" s="101">
        <v>19051</v>
      </c>
      <c r="F46" s="99">
        <v>0</v>
      </c>
      <c r="G46" s="101">
        <v>18150</v>
      </c>
      <c r="H46" s="101">
        <v>37201</v>
      </c>
    </row>
    <row r="47" spans="1:8" ht="13" thickBot="1" x14ac:dyDescent="0.3">
      <c r="A47" s="99"/>
      <c r="B47" s="100" t="s">
        <v>146</v>
      </c>
      <c r="C47" s="99"/>
      <c r="D47" s="101">
        <v>25719</v>
      </c>
      <c r="E47" s="101">
        <v>126638</v>
      </c>
      <c r="F47" s="101">
        <v>210470</v>
      </c>
      <c r="G47" s="101">
        <v>32986</v>
      </c>
      <c r="H47" s="101">
        <v>395813</v>
      </c>
    </row>
    <row r="48" spans="1:8" ht="13" thickBot="1" x14ac:dyDescent="0.3">
      <c r="A48" s="99"/>
      <c r="B48" s="100" t="s">
        <v>140</v>
      </c>
      <c r="C48" s="99"/>
      <c r="D48" s="101">
        <v>66579</v>
      </c>
      <c r="E48" s="101">
        <v>133993</v>
      </c>
      <c r="F48" s="101">
        <v>59404</v>
      </c>
      <c r="G48" s="101">
        <v>79987</v>
      </c>
      <c r="H48" s="101">
        <v>339963</v>
      </c>
    </row>
    <row r="49" spans="1:8" ht="13" thickBot="1" x14ac:dyDescent="0.3">
      <c r="A49" s="96" t="s">
        <v>105</v>
      </c>
      <c r="B49" s="97"/>
      <c r="C49" s="98">
        <v>3175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</row>
    <row r="50" spans="1:8" ht="13" thickBot="1" x14ac:dyDescent="0.3">
      <c r="A50" s="99"/>
      <c r="B50" s="100" t="s">
        <v>140</v>
      </c>
      <c r="C50" s="101">
        <v>3175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</row>
    <row r="51" spans="1:8" ht="38" thickBot="1" x14ac:dyDescent="0.3">
      <c r="A51" s="93" t="s">
        <v>150</v>
      </c>
      <c r="B51" s="94"/>
      <c r="C51" s="95">
        <v>224981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</row>
    <row r="52" spans="1:8" ht="13" thickBot="1" x14ac:dyDescent="0.3">
      <c r="A52" s="96" t="s">
        <v>105</v>
      </c>
      <c r="B52" s="97"/>
      <c r="C52" s="98">
        <v>224981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</row>
    <row r="53" spans="1:8" ht="13" thickBot="1" x14ac:dyDescent="0.3">
      <c r="A53" s="99"/>
      <c r="B53" s="100" t="s">
        <v>148</v>
      </c>
      <c r="C53" s="101">
        <v>161161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</row>
    <row r="54" spans="1:8" ht="13" thickBot="1" x14ac:dyDescent="0.3">
      <c r="A54" s="99"/>
      <c r="B54" s="100" t="s">
        <v>140</v>
      </c>
      <c r="C54" s="101">
        <v>63820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</row>
    <row r="55" spans="1:8" ht="65" customHeight="1" thickBot="1" x14ac:dyDescent="0.3">
      <c r="A55" s="93" t="s">
        <v>151</v>
      </c>
      <c r="B55" s="94"/>
      <c r="C55" s="95">
        <v>6080500</v>
      </c>
      <c r="D55" s="95">
        <v>510605</v>
      </c>
      <c r="E55" s="95">
        <v>928847</v>
      </c>
      <c r="F55" s="95">
        <v>290538</v>
      </c>
      <c r="G55" s="95">
        <v>1318666</v>
      </c>
      <c r="H55" s="95">
        <v>3048656</v>
      </c>
    </row>
    <row r="56" spans="1:8" ht="13" thickBot="1" x14ac:dyDescent="0.3">
      <c r="A56" s="96" t="s">
        <v>107</v>
      </c>
      <c r="B56" s="97"/>
      <c r="C56" s="98">
        <v>6080500</v>
      </c>
      <c r="D56" s="98">
        <v>510605</v>
      </c>
      <c r="E56" s="98">
        <v>928847</v>
      </c>
      <c r="F56" s="98">
        <v>290538</v>
      </c>
      <c r="G56" s="98">
        <v>1318666</v>
      </c>
      <c r="H56" s="98">
        <v>3048656</v>
      </c>
    </row>
    <row r="57" spans="1:8" ht="13" thickBot="1" x14ac:dyDescent="0.3">
      <c r="A57" s="99"/>
      <c r="B57" s="100" t="s">
        <v>157</v>
      </c>
      <c r="C57" s="99"/>
      <c r="D57" s="99">
        <v>0</v>
      </c>
      <c r="E57" s="101">
        <v>8975</v>
      </c>
      <c r="F57" s="99">
        <v>0</v>
      </c>
      <c r="G57" s="99">
        <v>0</v>
      </c>
      <c r="H57" s="101">
        <v>8975</v>
      </c>
    </row>
    <row r="58" spans="1:8" ht="13" thickBot="1" x14ac:dyDescent="0.3">
      <c r="A58" s="99"/>
      <c r="B58" s="100" t="s">
        <v>148</v>
      </c>
      <c r="C58" s="99"/>
      <c r="D58" s="99">
        <v>0</v>
      </c>
      <c r="E58" s="99">
        <v>0</v>
      </c>
      <c r="F58" s="99">
        <v>0</v>
      </c>
      <c r="G58" s="101">
        <v>2760</v>
      </c>
      <c r="H58" s="101">
        <v>2760</v>
      </c>
    </row>
    <row r="59" spans="1:8" ht="13" thickBot="1" x14ac:dyDescent="0.3">
      <c r="A59" s="99"/>
      <c r="B59" s="100" t="s">
        <v>136</v>
      </c>
      <c r="C59" s="99"/>
      <c r="D59" s="99">
        <v>0</v>
      </c>
      <c r="E59" s="99">
        <v>0</v>
      </c>
      <c r="F59" s="101">
        <v>1277</v>
      </c>
      <c r="G59" s="99">
        <v>0</v>
      </c>
      <c r="H59" s="101">
        <v>1277</v>
      </c>
    </row>
    <row r="60" spans="1:8" ht="13" thickBot="1" x14ac:dyDescent="0.3">
      <c r="A60" s="99"/>
      <c r="B60" s="100" t="s">
        <v>137</v>
      </c>
      <c r="C60" s="99"/>
      <c r="D60" s="99">
        <v>0</v>
      </c>
      <c r="E60" s="99">
        <v>0</v>
      </c>
      <c r="F60" s="99">
        <v>0</v>
      </c>
      <c r="G60" s="101">
        <v>23386</v>
      </c>
      <c r="H60" s="101">
        <v>23386</v>
      </c>
    </row>
    <row r="61" spans="1:8" ht="13" thickBot="1" x14ac:dyDescent="0.3">
      <c r="A61" s="99"/>
      <c r="B61" s="100" t="s">
        <v>152</v>
      </c>
      <c r="C61" s="99"/>
      <c r="D61" s="101">
        <v>73180</v>
      </c>
      <c r="E61" s="101">
        <v>18282</v>
      </c>
      <c r="F61" s="99">
        <v>0</v>
      </c>
      <c r="G61" s="99">
        <v>0</v>
      </c>
      <c r="H61" s="101">
        <v>91462</v>
      </c>
    </row>
    <row r="62" spans="1:8" ht="13" thickBot="1" x14ac:dyDescent="0.3">
      <c r="A62" s="99"/>
      <c r="B62" s="100" t="s">
        <v>153</v>
      </c>
      <c r="C62" s="99"/>
      <c r="D62" s="101">
        <v>101406</v>
      </c>
      <c r="E62" s="101">
        <v>157790</v>
      </c>
      <c r="F62" s="101">
        <v>176390</v>
      </c>
      <c r="G62" s="101">
        <v>265242</v>
      </c>
      <c r="H62" s="101">
        <v>700828</v>
      </c>
    </row>
    <row r="63" spans="1:8" ht="13" thickBot="1" x14ac:dyDescent="0.3">
      <c r="A63" s="99"/>
      <c r="B63" s="100" t="s">
        <v>146</v>
      </c>
      <c r="C63" s="99"/>
      <c r="D63" s="101">
        <v>21619</v>
      </c>
      <c r="E63" s="99">
        <v>0</v>
      </c>
      <c r="F63" s="99">
        <v>0</v>
      </c>
      <c r="G63" s="101">
        <v>21888</v>
      </c>
      <c r="H63" s="101">
        <v>43507</v>
      </c>
    </row>
    <row r="64" spans="1:8" ht="13" thickBot="1" x14ac:dyDescent="0.3">
      <c r="A64" s="99"/>
      <c r="B64" s="100" t="s">
        <v>140</v>
      </c>
      <c r="C64" s="99"/>
      <c r="D64" s="101">
        <v>314400</v>
      </c>
      <c r="E64" s="101">
        <v>743800</v>
      </c>
      <c r="F64" s="101">
        <v>112871</v>
      </c>
      <c r="G64" s="101">
        <v>1005390</v>
      </c>
      <c r="H64" s="101">
        <v>2176461</v>
      </c>
    </row>
    <row r="65" spans="1:8" ht="50.5" thickBot="1" x14ac:dyDescent="0.3">
      <c r="A65" s="93" t="s">
        <v>154</v>
      </c>
      <c r="B65" s="94"/>
      <c r="C65" s="95">
        <v>48626859</v>
      </c>
      <c r="D65" s="95">
        <v>2276478</v>
      </c>
      <c r="E65" s="95">
        <v>1745232</v>
      </c>
      <c r="F65" s="95">
        <v>2473954</v>
      </c>
      <c r="G65" s="95">
        <v>2352286</v>
      </c>
      <c r="H65" s="95">
        <v>8847950</v>
      </c>
    </row>
    <row r="66" spans="1:8" ht="13" thickBot="1" x14ac:dyDescent="0.3">
      <c r="A66" s="96" t="s">
        <v>107</v>
      </c>
      <c r="B66" s="97"/>
      <c r="C66" s="98">
        <v>300000</v>
      </c>
      <c r="D66" s="98">
        <v>9500</v>
      </c>
      <c r="E66" s="98">
        <v>22640</v>
      </c>
      <c r="F66" s="98">
        <v>32572</v>
      </c>
      <c r="G66" s="98">
        <v>198723</v>
      </c>
      <c r="H66" s="98">
        <v>263435</v>
      </c>
    </row>
    <row r="67" spans="1:8" ht="13" thickBot="1" x14ac:dyDescent="0.3">
      <c r="A67" s="99"/>
      <c r="B67" s="100" t="s">
        <v>227</v>
      </c>
      <c r="C67" s="99"/>
      <c r="D67" s="99">
        <v>0</v>
      </c>
      <c r="E67" s="99">
        <v>0</v>
      </c>
      <c r="F67" s="99">
        <v>0</v>
      </c>
      <c r="G67" s="101">
        <v>9349</v>
      </c>
      <c r="H67" s="101">
        <v>9349</v>
      </c>
    </row>
    <row r="68" spans="1:8" ht="13" thickBot="1" x14ac:dyDescent="0.3">
      <c r="A68" s="99"/>
      <c r="B68" s="100" t="s">
        <v>157</v>
      </c>
      <c r="C68" s="99"/>
      <c r="D68" s="99">
        <v>0</v>
      </c>
      <c r="E68" s="99">
        <v>0</v>
      </c>
      <c r="F68" s="99">
        <v>0</v>
      </c>
      <c r="G68" s="101">
        <v>11967</v>
      </c>
      <c r="H68" s="101">
        <v>11967</v>
      </c>
    </row>
    <row r="69" spans="1:8" ht="13" thickBot="1" x14ac:dyDescent="0.3">
      <c r="A69" s="99"/>
      <c r="B69" s="100" t="s">
        <v>143</v>
      </c>
      <c r="C69" s="99"/>
      <c r="D69" s="99">
        <v>0</v>
      </c>
      <c r="E69" s="101">
        <v>3840</v>
      </c>
      <c r="F69" s="101">
        <v>5659</v>
      </c>
      <c r="G69" s="99">
        <v>0</v>
      </c>
      <c r="H69" s="101">
        <v>9499</v>
      </c>
    </row>
    <row r="70" spans="1:8" ht="13" thickBot="1" x14ac:dyDescent="0.3">
      <c r="A70" s="99"/>
      <c r="B70" s="100" t="s">
        <v>186</v>
      </c>
      <c r="C70" s="99"/>
      <c r="D70" s="99">
        <v>0</v>
      </c>
      <c r="E70" s="99">
        <v>0</v>
      </c>
      <c r="F70" s="99">
        <v>0</v>
      </c>
      <c r="G70" s="101">
        <v>3327</v>
      </c>
      <c r="H70" s="101">
        <v>3327</v>
      </c>
    </row>
    <row r="71" spans="1:8" ht="13" thickBot="1" x14ac:dyDescent="0.3">
      <c r="A71" s="99"/>
      <c r="B71" s="100" t="s">
        <v>136</v>
      </c>
      <c r="C71" s="99"/>
      <c r="D71" s="99">
        <v>0</v>
      </c>
      <c r="E71" s="99">
        <v>0</v>
      </c>
      <c r="F71" s="101">
        <v>9500</v>
      </c>
      <c r="G71" s="99">
        <v>0</v>
      </c>
      <c r="H71" s="101">
        <v>9500</v>
      </c>
    </row>
    <row r="72" spans="1:8" ht="13" thickBot="1" x14ac:dyDescent="0.3">
      <c r="A72" s="99"/>
      <c r="B72" s="100" t="s">
        <v>152</v>
      </c>
      <c r="C72" s="99"/>
      <c r="D72" s="99">
        <v>0</v>
      </c>
      <c r="E72" s="99">
        <v>0</v>
      </c>
      <c r="F72" s="101">
        <v>1278</v>
      </c>
      <c r="G72" s="101">
        <v>4672</v>
      </c>
      <c r="H72" s="101">
        <v>5950</v>
      </c>
    </row>
    <row r="73" spans="1:8" ht="13" thickBot="1" x14ac:dyDescent="0.3">
      <c r="A73" s="99"/>
      <c r="B73" s="100" t="s">
        <v>138</v>
      </c>
      <c r="C73" s="99"/>
      <c r="D73" s="99">
        <v>0</v>
      </c>
      <c r="E73" s="101">
        <v>9342</v>
      </c>
      <c r="F73" s="99">
        <v>927</v>
      </c>
      <c r="G73" s="99">
        <v>0</v>
      </c>
      <c r="H73" s="101">
        <v>10269</v>
      </c>
    </row>
    <row r="74" spans="1:8" ht="13" thickBot="1" x14ac:dyDescent="0.3">
      <c r="A74" s="99"/>
      <c r="B74" s="100" t="s">
        <v>146</v>
      </c>
      <c r="C74" s="99"/>
      <c r="D74" s="99">
        <v>0</v>
      </c>
      <c r="E74" s="99">
        <v>0</v>
      </c>
      <c r="F74" s="99">
        <v>0</v>
      </c>
      <c r="G74" s="101">
        <v>43399</v>
      </c>
      <c r="H74" s="101">
        <v>43399</v>
      </c>
    </row>
    <row r="75" spans="1:8" ht="13" thickBot="1" x14ac:dyDescent="0.3">
      <c r="A75" s="99"/>
      <c r="B75" s="100" t="s">
        <v>228</v>
      </c>
      <c r="C75" s="99"/>
      <c r="D75" s="99">
        <v>0</v>
      </c>
      <c r="E75" s="99">
        <v>0</v>
      </c>
      <c r="F75" s="99">
        <v>0</v>
      </c>
      <c r="G75" s="101">
        <v>93746</v>
      </c>
      <c r="H75" s="101">
        <v>93746</v>
      </c>
    </row>
    <row r="76" spans="1:8" ht="13" thickBot="1" x14ac:dyDescent="0.3">
      <c r="A76" s="99"/>
      <c r="B76" s="100" t="s">
        <v>164</v>
      </c>
      <c r="C76" s="99"/>
      <c r="D76" s="99">
        <v>0</v>
      </c>
      <c r="E76" s="99">
        <v>0</v>
      </c>
      <c r="F76" s="99">
        <v>0</v>
      </c>
      <c r="G76" s="99">
        <v>850</v>
      </c>
      <c r="H76" s="99">
        <v>850</v>
      </c>
    </row>
    <row r="77" spans="1:8" ht="13" thickBot="1" x14ac:dyDescent="0.3">
      <c r="A77" s="99"/>
      <c r="B77" s="100" t="s">
        <v>156</v>
      </c>
      <c r="C77" s="99"/>
      <c r="D77" s="101">
        <v>9500</v>
      </c>
      <c r="E77" s="101">
        <v>9458</v>
      </c>
      <c r="F77" s="101">
        <v>15208</v>
      </c>
      <c r="G77" s="101">
        <v>31413</v>
      </c>
      <c r="H77" s="101">
        <v>65579</v>
      </c>
    </row>
    <row r="78" spans="1:8" ht="13" thickBot="1" x14ac:dyDescent="0.3">
      <c r="A78" s="96" t="s">
        <v>106</v>
      </c>
      <c r="B78" s="97"/>
      <c r="C78" s="98">
        <v>25279850</v>
      </c>
      <c r="D78" s="98">
        <v>2022917</v>
      </c>
      <c r="E78" s="98">
        <v>1462564</v>
      </c>
      <c r="F78" s="98">
        <v>2155530</v>
      </c>
      <c r="G78" s="98">
        <v>1954253</v>
      </c>
      <c r="H78" s="98">
        <v>7595264</v>
      </c>
    </row>
    <row r="79" spans="1:8" ht="13" thickBot="1" x14ac:dyDescent="0.3">
      <c r="A79" s="99"/>
      <c r="B79" s="100" t="s">
        <v>184</v>
      </c>
      <c r="C79" s="99"/>
      <c r="D79" s="101">
        <v>119414</v>
      </c>
      <c r="E79" s="101">
        <v>45160</v>
      </c>
      <c r="F79" s="101">
        <v>120930</v>
      </c>
      <c r="G79" s="101">
        <v>85749</v>
      </c>
      <c r="H79" s="101">
        <v>371253</v>
      </c>
    </row>
    <row r="80" spans="1:8" ht="13" thickBot="1" x14ac:dyDescent="0.3">
      <c r="A80" s="99"/>
      <c r="B80" s="100" t="s">
        <v>157</v>
      </c>
      <c r="C80" s="99"/>
      <c r="D80" s="101">
        <v>82421</v>
      </c>
      <c r="E80" s="101">
        <v>29766</v>
      </c>
      <c r="F80" s="101">
        <v>1505</v>
      </c>
      <c r="G80" s="101">
        <v>1536</v>
      </c>
      <c r="H80" s="101">
        <v>115228</v>
      </c>
    </row>
    <row r="81" spans="1:8" ht="13" thickBot="1" x14ac:dyDescent="0.3">
      <c r="A81" s="99"/>
      <c r="B81" s="100" t="s">
        <v>158</v>
      </c>
      <c r="C81" s="99"/>
      <c r="D81" s="101">
        <v>14987</v>
      </c>
      <c r="E81" s="101">
        <v>23030</v>
      </c>
      <c r="F81" s="101">
        <v>14239</v>
      </c>
      <c r="G81" s="101">
        <v>17863</v>
      </c>
      <c r="H81" s="101">
        <v>70119</v>
      </c>
    </row>
    <row r="82" spans="1:8" ht="13" thickBot="1" x14ac:dyDescent="0.3">
      <c r="A82" s="99"/>
      <c r="B82" s="100" t="s">
        <v>159</v>
      </c>
      <c r="C82" s="99"/>
      <c r="D82" s="99">
        <v>0</v>
      </c>
      <c r="E82" s="101">
        <v>34450</v>
      </c>
      <c r="F82" s="101">
        <v>16698</v>
      </c>
      <c r="G82" s="101">
        <v>52461</v>
      </c>
      <c r="H82" s="101">
        <v>103609</v>
      </c>
    </row>
    <row r="83" spans="1:8" ht="13" thickBot="1" x14ac:dyDescent="0.3">
      <c r="A83" s="99"/>
      <c r="B83" s="100" t="s">
        <v>143</v>
      </c>
      <c r="C83" s="99"/>
      <c r="D83" s="101">
        <v>283054</v>
      </c>
      <c r="E83" s="101">
        <v>224701</v>
      </c>
      <c r="F83" s="101">
        <v>338570</v>
      </c>
      <c r="G83" s="101">
        <v>163903</v>
      </c>
      <c r="H83" s="101">
        <v>1010228</v>
      </c>
    </row>
    <row r="84" spans="1:8" ht="13" thickBot="1" x14ac:dyDescent="0.3">
      <c r="A84" s="99"/>
      <c r="B84" s="100" t="s">
        <v>160</v>
      </c>
      <c r="C84" s="99"/>
      <c r="D84" s="101">
        <v>25919</v>
      </c>
      <c r="E84" s="101">
        <v>12079</v>
      </c>
      <c r="F84" s="101">
        <v>13489</v>
      </c>
      <c r="G84" s="99">
        <v>0</v>
      </c>
      <c r="H84" s="101">
        <v>51487</v>
      </c>
    </row>
    <row r="85" spans="1:8" ht="13" thickBot="1" x14ac:dyDescent="0.3">
      <c r="A85" s="99"/>
      <c r="B85" s="100" t="s">
        <v>161</v>
      </c>
      <c r="C85" s="99"/>
      <c r="D85" s="101">
        <v>33045</v>
      </c>
      <c r="E85" s="101">
        <v>31687</v>
      </c>
      <c r="F85" s="101">
        <v>2892</v>
      </c>
      <c r="G85" s="101">
        <v>8682</v>
      </c>
      <c r="H85" s="101">
        <v>76306</v>
      </c>
    </row>
    <row r="86" spans="1:8" ht="13" thickBot="1" x14ac:dyDescent="0.3">
      <c r="A86" s="99"/>
      <c r="B86" s="100" t="s">
        <v>136</v>
      </c>
      <c r="C86" s="99"/>
      <c r="D86" s="101">
        <v>471355</v>
      </c>
      <c r="E86" s="101">
        <v>312156</v>
      </c>
      <c r="F86" s="101">
        <v>442694</v>
      </c>
      <c r="G86" s="101">
        <v>508726</v>
      </c>
      <c r="H86" s="101">
        <v>1734931</v>
      </c>
    </row>
    <row r="87" spans="1:8" ht="13" thickBot="1" x14ac:dyDescent="0.3">
      <c r="A87" s="99"/>
      <c r="B87" s="100" t="s">
        <v>137</v>
      </c>
      <c r="C87" s="99"/>
      <c r="D87" s="101">
        <v>123653</v>
      </c>
      <c r="E87" s="101">
        <v>50031</v>
      </c>
      <c r="F87" s="101">
        <v>122643</v>
      </c>
      <c r="G87" s="101">
        <v>100745</v>
      </c>
      <c r="H87" s="101">
        <v>397072</v>
      </c>
    </row>
    <row r="88" spans="1:8" ht="13" thickBot="1" x14ac:dyDescent="0.3">
      <c r="A88" s="99"/>
      <c r="B88" s="100" t="s">
        <v>162</v>
      </c>
      <c r="C88" s="99"/>
      <c r="D88" s="101">
        <v>22977</v>
      </c>
      <c r="E88" s="101">
        <v>29890</v>
      </c>
      <c r="F88" s="101">
        <v>5924</v>
      </c>
      <c r="G88" s="101">
        <v>4529</v>
      </c>
      <c r="H88" s="101">
        <v>63320</v>
      </c>
    </row>
    <row r="89" spans="1:8" ht="13" thickBot="1" x14ac:dyDescent="0.3">
      <c r="A89" s="99"/>
      <c r="B89" s="100" t="s">
        <v>153</v>
      </c>
      <c r="C89" s="99"/>
      <c r="D89" s="101">
        <v>208281</v>
      </c>
      <c r="E89" s="101">
        <v>180235</v>
      </c>
      <c r="F89" s="101">
        <v>457987</v>
      </c>
      <c r="G89" s="101">
        <v>362185</v>
      </c>
      <c r="H89" s="101">
        <v>1208688</v>
      </c>
    </row>
    <row r="90" spans="1:8" ht="13" thickBot="1" x14ac:dyDescent="0.3">
      <c r="A90" s="99"/>
      <c r="B90" s="100" t="s">
        <v>138</v>
      </c>
      <c r="C90" s="99"/>
      <c r="D90" s="101">
        <v>257167</v>
      </c>
      <c r="E90" s="101">
        <v>186168</v>
      </c>
      <c r="F90" s="101">
        <v>232172</v>
      </c>
      <c r="G90" s="101">
        <v>186865</v>
      </c>
      <c r="H90" s="101">
        <v>862372</v>
      </c>
    </row>
    <row r="91" spans="1:8" ht="13" thickBot="1" x14ac:dyDescent="0.3">
      <c r="A91" s="99"/>
      <c r="B91" s="100" t="s">
        <v>139</v>
      </c>
      <c r="C91" s="99"/>
      <c r="D91" s="101">
        <v>182738</v>
      </c>
      <c r="E91" s="101">
        <v>34106</v>
      </c>
      <c r="F91" s="101">
        <v>154469</v>
      </c>
      <c r="G91" s="101">
        <v>167084</v>
      </c>
      <c r="H91" s="101">
        <v>538397</v>
      </c>
    </row>
    <row r="92" spans="1:8" ht="13" thickBot="1" x14ac:dyDescent="0.3">
      <c r="A92" s="99"/>
      <c r="B92" s="100" t="s">
        <v>146</v>
      </c>
      <c r="C92" s="99"/>
      <c r="D92" s="101">
        <v>115832</v>
      </c>
      <c r="E92" s="101">
        <v>159432</v>
      </c>
      <c r="F92" s="101">
        <v>136580</v>
      </c>
      <c r="G92" s="101">
        <v>194426</v>
      </c>
      <c r="H92" s="101">
        <v>606270</v>
      </c>
    </row>
    <row r="93" spans="1:8" ht="13" thickBot="1" x14ac:dyDescent="0.3">
      <c r="A93" s="99"/>
      <c r="B93" s="100" t="s">
        <v>163</v>
      </c>
      <c r="C93" s="99"/>
      <c r="D93" s="101">
        <v>17267</v>
      </c>
      <c r="E93" s="101">
        <v>41028</v>
      </c>
      <c r="F93" s="101">
        <v>43082</v>
      </c>
      <c r="G93" s="101">
        <v>25804</v>
      </c>
      <c r="H93" s="101">
        <v>127181</v>
      </c>
    </row>
    <row r="94" spans="1:8" ht="13" thickBot="1" x14ac:dyDescent="0.3">
      <c r="A94" s="99"/>
      <c r="B94" s="100" t="s">
        <v>155</v>
      </c>
      <c r="C94" s="99"/>
      <c r="D94" s="99">
        <v>22</v>
      </c>
      <c r="E94" s="99">
        <v>27</v>
      </c>
      <c r="F94" s="99">
        <v>33</v>
      </c>
      <c r="G94" s="99">
        <v>142</v>
      </c>
      <c r="H94" s="99">
        <v>224</v>
      </c>
    </row>
    <row r="95" spans="1:8" ht="13" thickBot="1" x14ac:dyDescent="0.3">
      <c r="A95" s="99"/>
      <c r="B95" s="100" t="s">
        <v>164</v>
      </c>
      <c r="C95" s="99"/>
      <c r="D95" s="101">
        <v>64785</v>
      </c>
      <c r="E95" s="101">
        <v>61767</v>
      </c>
      <c r="F95" s="101">
        <v>51623</v>
      </c>
      <c r="G95" s="101">
        <v>72182</v>
      </c>
      <c r="H95" s="101">
        <v>250357</v>
      </c>
    </row>
    <row r="96" spans="1:8" ht="13" thickBot="1" x14ac:dyDescent="0.3">
      <c r="A96" s="99"/>
      <c r="B96" s="100" t="s">
        <v>185</v>
      </c>
      <c r="C96" s="99"/>
      <c r="D96" s="99">
        <v>0</v>
      </c>
      <c r="E96" s="101">
        <v>6851</v>
      </c>
      <c r="F96" s="99">
        <v>0</v>
      </c>
      <c r="G96" s="101">
        <v>1371</v>
      </c>
      <c r="H96" s="101">
        <v>8222</v>
      </c>
    </row>
    <row r="97" spans="1:13" ht="13" thickBot="1" x14ac:dyDescent="0.3">
      <c r="A97" s="96" t="s">
        <v>144</v>
      </c>
      <c r="B97" s="97"/>
      <c r="C97" s="98">
        <v>201635</v>
      </c>
      <c r="D97" s="98">
        <v>36200</v>
      </c>
      <c r="E97" s="98">
        <v>38963</v>
      </c>
      <c r="F97" s="98">
        <v>23356</v>
      </c>
      <c r="G97" s="98">
        <v>14796</v>
      </c>
      <c r="H97" s="98">
        <v>113315</v>
      </c>
    </row>
    <row r="98" spans="1:13" ht="13" thickBot="1" x14ac:dyDescent="0.3">
      <c r="A98" s="99"/>
      <c r="B98" s="100" t="s">
        <v>186</v>
      </c>
      <c r="C98" s="99"/>
      <c r="D98" s="101">
        <v>2628</v>
      </c>
      <c r="E98" s="101">
        <v>2898</v>
      </c>
      <c r="F98" s="101">
        <v>3867</v>
      </c>
      <c r="G98" s="99">
        <v>0</v>
      </c>
      <c r="H98" s="101">
        <v>9393</v>
      </c>
    </row>
    <row r="99" spans="1:13" ht="13" thickBot="1" x14ac:dyDescent="0.3">
      <c r="A99" s="99"/>
      <c r="B99" s="100" t="s">
        <v>165</v>
      </c>
      <c r="C99" s="99"/>
      <c r="D99" s="101">
        <v>15604</v>
      </c>
      <c r="E99" s="101">
        <v>17552</v>
      </c>
      <c r="F99" s="101">
        <v>19489</v>
      </c>
      <c r="G99" s="99">
        <v>0</v>
      </c>
      <c r="H99" s="101">
        <v>52645</v>
      </c>
    </row>
    <row r="100" spans="1:13" ht="13" thickBot="1" x14ac:dyDescent="0.3">
      <c r="A100" s="99"/>
      <c r="B100" s="100" t="s">
        <v>228</v>
      </c>
      <c r="C100" s="99"/>
      <c r="D100" s="99">
        <v>0</v>
      </c>
      <c r="E100" s="99">
        <v>0</v>
      </c>
      <c r="F100" s="99">
        <v>0</v>
      </c>
      <c r="G100" s="101">
        <v>9500</v>
      </c>
      <c r="H100" s="101">
        <v>9500</v>
      </c>
    </row>
    <row r="101" spans="1:13" ht="13" thickBot="1" x14ac:dyDescent="0.3">
      <c r="A101" s="99"/>
      <c r="B101" s="100" t="s">
        <v>156</v>
      </c>
      <c r="C101" s="99"/>
      <c r="D101" s="101">
        <v>17968</v>
      </c>
      <c r="E101" s="101">
        <v>18513</v>
      </c>
      <c r="F101" s="99">
        <v>0</v>
      </c>
      <c r="G101" s="101">
        <v>5296</v>
      </c>
      <c r="H101" s="101">
        <v>41777</v>
      </c>
    </row>
    <row r="102" spans="1:13" ht="13" thickBot="1" x14ac:dyDescent="0.3">
      <c r="A102" s="96" t="s">
        <v>105</v>
      </c>
      <c r="B102" s="97"/>
      <c r="C102" s="98">
        <v>22845374</v>
      </c>
      <c r="D102" s="98">
        <v>207861</v>
      </c>
      <c r="E102" s="98">
        <v>221065</v>
      </c>
      <c r="F102" s="98">
        <v>262496</v>
      </c>
      <c r="G102" s="98">
        <v>184514</v>
      </c>
      <c r="H102" s="98">
        <v>875936</v>
      </c>
    </row>
    <row r="103" spans="1:13" ht="13" thickBot="1" x14ac:dyDescent="0.3">
      <c r="A103" s="99"/>
      <c r="B103" s="100" t="s">
        <v>166</v>
      </c>
      <c r="C103" s="101">
        <v>100000</v>
      </c>
      <c r="D103" s="99">
        <v>0</v>
      </c>
      <c r="E103" s="99">
        <v>0</v>
      </c>
      <c r="F103" s="101">
        <v>2500</v>
      </c>
      <c r="G103" s="101">
        <v>3066</v>
      </c>
      <c r="H103" s="101">
        <v>5566</v>
      </c>
    </row>
    <row r="104" spans="1:13" ht="13" thickBot="1" x14ac:dyDescent="0.3">
      <c r="A104" s="99"/>
      <c r="B104" s="100" t="s">
        <v>147</v>
      </c>
      <c r="C104" s="101">
        <v>3050000</v>
      </c>
      <c r="D104" s="99">
        <v>0</v>
      </c>
      <c r="E104" s="99">
        <v>0</v>
      </c>
      <c r="F104" s="99">
        <v>0</v>
      </c>
      <c r="G104" s="99">
        <v>0</v>
      </c>
      <c r="H104" s="99">
        <v>0</v>
      </c>
    </row>
    <row r="105" spans="1:13" ht="13" thickBot="1" x14ac:dyDescent="0.3">
      <c r="A105" s="99"/>
      <c r="B105" s="100" t="s">
        <v>148</v>
      </c>
      <c r="C105" s="101">
        <v>1141000</v>
      </c>
      <c r="D105" s="102">
        <v>44907</v>
      </c>
      <c r="E105" s="102">
        <v>54817</v>
      </c>
      <c r="F105" s="102">
        <v>46038</v>
      </c>
      <c r="G105" s="102">
        <v>51064</v>
      </c>
      <c r="H105" s="102">
        <v>196826</v>
      </c>
      <c r="I105" s="70"/>
      <c r="J105" s="70"/>
      <c r="K105" s="70"/>
      <c r="L105" s="70"/>
      <c r="M105" s="70"/>
    </row>
    <row r="106" spans="1:13" ht="13" thickBot="1" x14ac:dyDescent="0.3">
      <c r="A106" s="99"/>
      <c r="B106" s="100" t="s">
        <v>229</v>
      </c>
      <c r="C106" s="101">
        <v>1550000</v>
      </c>
      <c r="D106" s="99">
        <v>0</v>
      </c>
      <c r="E106" s="99">
        <v>0</v>
      </c>
      <c r="F106" s="99">
        <v>0</v>
      </c>
      <c r="G106" s="99">
        <v>0</v>
      </c>
      <c r="H106" s="99">
        <v>0</v>
      </c>
    </row>
    <row r="107" spans="1:13" ht="13" thickBot="1" x14ac:dyDescent="0.3">
      <c r="A107" s="99"/>
      <c r="B107" s="100" t="s">
        <v>230</v>
      </c>
      <c r="C107" s="101">
        <v>323000</v>
      </c>
      <c r="D107" s="99">
        <v>0</v>
      </c>
      <c r="E107" s="99">
        <v>0</v>
      </c>
      <c r="F107" s="99">
        <v>0</v>
      </c>
      <c r="G107" s="99">
        <v>0</v>
      </c>
      <c r="H107" s="99">
        <v>0</v>
      </c>
    </row>
    <row r="108" spans="1:13" ht="13" thickBot="1" x14ac:dyDescent="0.3">
      <c r="A108" s="99"/>
      <c r="B108" s="100" t="s">
        <v>167</v>
      </c>
      <c r="C108" s="101">
        <v>673000</v>
      </c>
      <c r="D108" s="99">
        <v>0</v>
      </c>
      <c r="E108" s="99">
        <v>0</v>
      </c>
      <c r="F108" s="99">
        <v>0</v>
      </c>
      <c r="G108" s="99">
        <v>0</v>
      </c>
      <c r="H108" s="99">
        <v>0</v>
      </c>
    </row>
    <row r="109" spans="1:13" ht="13" thickBot="1" x14ac:dyDescent="0.3">
      <c r="A109" s="99"/>
      <c r="B109" s="100" t="s">
        <v>231</v>
      </c>
      <c r="C109" s="101">
        <v>11322000</v>
      </c>
      <c r="D109" s="99">
        <v>0</v>
      </c>
      <c r="E109" s="99">
        <v>0</v>
      </c>
      <c r="F109" s="99">
        <v>0</v>
      </c>
      <c r="G109" s="101">
        <v>19800</v>
      </c>
      <c r="H109" s="101">
        <v>19800</v>
      </c>
    </row>
    <row r="110" spans="1:13" ht="13" thickBot="1" x14ac:dyDescent="0.3">
      <c r="A110" s="99"/>
      <c r="B110" s="100" t="s">
        <v>168</v>
      </c>
      <c r="C110" s="101">
        <v>150000</v>
      </c>
      <c r="D110" s="101">
        <v>5065</v>
      </c>
      <c r="E110" s="101">
        <v>1402</v>
      </c>
      <c r="F110" s="101">
        <v>5323</v>
      </c>
      <c r="G110" s="101">
        <v>2364</v>
      </c>
      <c r="H110" s="101">
        <v>14154</v>
      </c>
    </row>
    <row r="111" spans="1:13" ht="13" thickBot="1" x14ac:dyDescent="0.3">
      <c r="A111" s="99"/>
      <c r="B111" s="100" t="s">
        <v>155</v>
      </c>
      <c r="C111" s="101">
        <v>353000</v>
      </c>
      <c r="D111" s="99">
        <v>0</v>
      </c>
      <c r="E111" s="99">
        <v>0</v>
      </c>
      <c r="F111" s="101">
        <v>75761</v>
      </c>
      <c r="G111" s="99">
        <v>0</v>
      </c>
      <c r="H111" s="101">
        <v>75761</v>
      </c>
    </row>
    <row r="112" spans="1:13" ht="13" thickBot="1" x14ac:dyDescent="0.3">
      <c r="A112" s="99"/>
      <c r="B112" s="100" t="s">
        <v>141</v>
      </c>
      <c r="C112" s="101">
        <v>1720000</v>
      </c>
      <c r="D112" s="101">
        <v>48998</v>
      </c>
      <c r="E112" s="101">
        <v>34522</v>
      </c>
      <c r="F112" s="101">
        <v>31554</v>
      </c>
      <c r="G112" s="101">
        <v>29504</v>
      </c>
      <c r="H112" s="101">
        <v>144578</v>
      </c>
    </row>
    <row r="113" spans="1:8" ht="13" thickBot="1" x14ac:dyDescent="0.3">
      <c r="A113" s="99"/>
      <c r="B113" s="100" t="s">
        <v>142</v>
      </c>
      <c r="C113" s="101">
        <v>2213374</v>
      </c>
      <c r="D113" s="101">
        <v>108891</v>
      </c>
      <c r="E113" s="101">
        <v>130324</v>
      </c>
      <c r="F113" s="101">
        <v>101320</v>
      </c>
      <c r="G113" s="101">
        <v>78716</v>
      </c>
      <c r="H113" s="101">
        <v>419251</v>
      </c>
    </row>
    <row r="114" spans="1:8" ht="13" thickBot="1" x14ac:dyDescent="0.3">
      <c r="A114" s="99"/>
      <c r="B114" s="100" t="s">
        <v>169</v>
      </c>
      <c r="C114" s="101">
        <v>250000</v>
      </c>
      <c r="D114" s="99">
        <v>0</v>
      </c>
      <c r="E114" s="99">
        <v>0</v>
      </c>
      <c r="F114" s="99">
        <v>0</v>
      </c>
      <c r="G114" s="99">
        <v>0</v>
      </c>
      <c r="H114" s="99">
        <v>0</v>
      </c>
    </row>
    <row r="115" spans="1:8" ht="25.5" thickBot="1" x14ac:dyDescent="0.3">
      <c r="A115" s="99"/>
      <c r="B115" s="103" t="s">
        <v>232</v>
      </c>
      <c r="C115" s="101"/>
      <c r="D115" s="99"/>
      <c r="E115" s="99"/>
      <c r="F115" s="99"/>
      <c r="G115" s="99"/>
      <c r="H115" s="99"/>
    </row>
    <row r="116" spans="1:8" ht="25.5" thickBot="1" x14ac:dyDescent="0.3">
      <c r="A116" s="93" t="s">
        <v>170</v>
      </c>
      <c r="B116" s="94"/>
      <c r="C116" s="95">
        <v>2911001</v>
      </c>
      <c r="D116" s="95">
        <v>168055</v>
      </c>
      <c r="E116" s="95">
        <v>152831</v>
      </c>
      <c r="F116" s="95">
        <v>169993</v>
      </c>
      <c r="G116" s="95">
        <v>169793</v>
      </c>
      <c r="H116" s="95">
        <v>660672</v>
      </c>
    </row>
    <row r="117" spans="1:8" ht="13" thickBot="1" x14ac:dyDescent="0.3">
      <c r="A117" s="96" t="s">
        <v>106</v>
      </c>
      <c r="B117" s="97"/>
      <c r="C117" s="98">
        <v>2805383</v>
      </c>
      <c r="D117" s="98">
        <v>166989</v>
      </c>
      <c r="E117" s="98">
        <v>152301</v>
      </c>
      <c r="F117" s="98">
        <v>169401</v>
      </c>
      <c r="G117" s="98">
        <v>169694</v>
      </c>
      <c r="H117" s="98">
        <v>658385</v>
      </c>
    </row>
    <row r="118" spans="1:8" ht="13" thickBot="1" x14ac:dyDescent="0.3">
      <c r="A118" s="99"/>
      <c r="B118" s="100" t="s">
        <v>143</v>
      </c>
      <c r="C118" s="99"/>
      <c r="D118" s="101">
        <v>78311</v>
      </c>
      <c r="E118" s="101">
        <v>70369</v>
      </c>
      <c r="F118" s="101">
        <v>72861</v>
      </c>
      <c r="G118" s="101">
        <v>52975</v>
      </c>
      <c r="H118" s="101">
        <v>274516</v>
      </c>
    </row>
    <row r="119" spans="1:8" ht="13" thickBot="1" x14ac:dyDescent="0.3">
      <c r="A119" s="99"/>
      <c r="B119" s="100" t="s">
        <v>136</v>
      </c>
      <c r="C119" s="99"/>
      <c r="D119" s="101">
        <v>16280</v>
      </c>
      <c r="E119" s="101">
        <v>10811</v>
      </c>
      <c r="F119" s="101">
        <v>20391</v>
      </c>
      <c r="G119" s="101">
        <v>24027</v>
      </c>
      <c r="H119" s="101">
        <v>71509</v>
      </c>
    </row>
    <row r="120" spans="1:8" ht="13" thickBot="1" x14ac:dyDescent="0.3">
      <c r="A120" s="99"/>
      <c r="B120" s="100" t="s">
        <v>137</v>
      </c>
      <c r="C120" s="99"/>
      <c r="D120" s="101">
        <v>55217</v>
      </c>
      <c r="E120" s="101">
        <v>51913</v>
      </c>
      <c r="F120" s="101">
        <v>53790</v>
      </c>
      <c r="G120" s="101">
        <v>67206</v>
      </c>
      <c r="H120" s="101">
        <v>228126</v>
      </c>
    </row>
    <row r="121" spans="1:8" ht="13" thickBot="1" x14ac:dyDescent="0.3">
      <c r="A121" s="99"/>
      <c r="B121" s="100" t="s">
        <v>153</v>
      </c>
      <c r="C121" s="99"/>
      <c r="D121" s="101">
        <v>1895</v>
      </c>
      <c r="E121" s="101">
        <v>4398</v>
      </c>
      <c r="F121" s="99">
        <v>0</v>
      </c>
      <c r="G121" s="101">
        <v>1288</v>
      </c>
      <c r="H121" s="101">
        <v>7581</v>
      </c>
    </row>
    <row r="122" spans="1:8" ht="13" thickBot="1" x14ac:dyDescent="0.3">
      <c r="A122" s="99"/>
      <c r="B122" s="100" t="s">
        <v>138</v>
      </c>
      <c r="C122" s="99"/>
      <c r="D122" s="101">
        <v>15267</v>
      </c>
      <c r="E122" s="101">
        <v>14770</v>
      </c>
      <c r="F122" s="101">
        <v>22245</v>
      </c>
      <c r="G122" s="101">
        <v>23991</v>
      </c>
      <c r="H122" s="101">
        <v>76273</v>
      </c>
    </row>
    <row r="123" spans="1:8" ht="13" thickBot="1" x14ac:dyDescent="0.3">
      <c r="A123" s="99"/>
      <c r="B123" s="100" t="s">
        <v>146</v>
      </c>
      <c r="C123" s="99"/>
      <c r="D123" s="99">
        <v>0</v>
      </c>
      <c r="E123" s="99">
        <v>0</v>
      </c>
      <c r="F123" s="99">
        <v>114</v>
      </c>
      <c r="G123" s="99">
        <v>175</v>
      </c>
      <c r="H123" s="99">
        <v>289</v>
      </c>
    </row>
    <row r="124" spans="1:8" ht="13" thickBot="1" x14ac:dyDescent="0.3">
      <c r="A124" s="99"/>
      <c r="B124" s="100" t="s">
        <v>164</v>
      </c>
      <c r="C124" s="99"/>
      <c r="D124" s="99">
        <v>19</v>
      </c>
      <c r="E124" s="99">
        <v>40</v>
      </c>
      <c r="F124" s="99">
        <v>0</v>
      </c>
      <c r="G124" s="99">
        <v>32</v>
      </c>
      <c r="H124" s="99">
        <v>91</v>
      </c>
    </row>
    <row r="125" spans="1:8" ht="13" thickBot="1" x14ac:dyDescent="0.3">
      <c r="A125" s="96" t="s">
        <v>144</v>
      </c>
      <c r="B125" s="97"/>
      <c r="C125" s="96">
        <v>1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</row>
    <row r="126" spans="1:8" ht="13" thickBot="1" x14ac:dyDescent="0.3">
      <c r="A126" s="96" t="s">
        <v>105</v>
      </c>
      <c r="B126" s="97"/>
      <c r="C126" s="98">
        <v>105617</v>
      </c>
      <c r="D126" s="98">
        <v>1066</v>
      </c>
      <c r="E126" s="96">
        <v>530</v>
      </c>
      <c r="F126" s="96">
        <v>592</v>
      </c>
      <c r="G126" s="96">
        <v>99</v>
      </c>
      <c r="H126" s="98">
        <v>2287</v>
      </c>
    </row>
    <row r="127" spans="1:8" ht="13" thickBot="1" x14ac:dyDescent="0.3">
      <c r="A127" s="99"/>
      <c r="B127" s="100" t="s">
        <v>166</v>
      </c>
      <c r="C127" s="101">
        <v>2000</v>
      </c>
      <c r="D127" s="99">
        <v>0</v>
      </c>
      <c r="E127" s="99">
        <v>0</v>
      </c>
      <c r="F127" s="99">
        <v>0</v>
      </c>
      <c r="G127" s="99">
        <v>0</v>
      </c>
      <c r="H127" s="99">
        <v>0</v>
      </c>
    </row>
    <row r="128" spans="1:8" ht="13" thickBot="1" x14ac:dyDescent="0.3">
      <c r="A128" s="99"/>
      <c r="B128" s="100" t="s">
        <v>171</v>
      </c>
      <c r="C128" s="101">
        <v>80000</v>
      </c>
      <c r="D128" s="99">
        <v>0</v>
      </c>
      <c r="E128" s="99">
        <v>0</v>
      </c>
      <c r="F128" s="99">
        <v>0</v>
      </c>
      <c r="G128" s="99">
        <v>0</v>
      </c>
      <c r="H128" s="99">
        <v>0</v>
      </c>
    </row>
    <row r="129" spans="1:8" ht="13" thickBot="1" x14ac:dyDescent="0.3">
      <c r="A129" s="99"/>
      <c r="B129" s="100" t="s">
        <v>142</v>
      </c>
      <c r="C129" s="101">
        <v>23617</v>
      </c>
      <c r="D129" s="101">
        <v>1066</v>
      </c>
      <c r="E129" s="99">
        <v>530</v>
      </c>
      <c r="F129" s="99">
        <v>592</v>
      </c>
      <c r="G129" s="99">
        <v>99</v>
      </c>
      <c r="H129" s="101">
        <v>2287</v>
      </c>
    </row>
    <row r="130" spans="1:8" ht="25.5" thickBot="1" x14ac:dyDescent="0.3">
      <c r="A130" s="93" t="s">
        <v>172</v>
      </c>
      <c r="B130" s="94"/>
      <c r="C130" s="95">
        <v>12422889</v>
      </c>
      <c r="D130" s="95">
        <v>309461</v>
      </c>
      <c r="E130" s="95">
        <v>750128</v>
      </c>
      <c r="F130" s="95">
        <v>370906</v>
      </c>
      <c r="G130" s="95">
        <v>302889</v>
      </c>
      <c r="H130" s="95">
        <v>1733384</v>
      </c>
    </row>
    <row r="131" spans="1:8" ht="13" thickBot="1" x14ac:dyDescent="0.3">
      <c r="A131" s="96" t="s">
        <v>107</v>
      </c>
      <c r="B131" s="97"/>
      <c r="C131" s="98">
        <v>100000</v>
      </c>
      <c r="D131" s="96">
        <v>0</v>
      </c>
      <c r="E131" s="98">
        <v>93038</v>
      </c>
      <c r="F131" s="96">
        <v>0</v>
      </c>
      <c r="G131" s="96">
        <v>0</v>
      </c>
      <c r="H131" s="98">
        <v>93038</v>
      </c>
    </row>
    <row r="132" spans="1:8" ht="13" thickBot="1" x14ac:dyDescent="0.3">
      <c r="A132" s="99"/>
      <c r="B132" s="100" t="s">
        <v>173</v>
      </c>
      <c r="C132" s="99"/>
      <c r="D132" s="99">
        <v>0</v>
      </c>
      <c r="E132" s="101">
        <v>93038</v>
      </c>
      <c r="F132" s="99">
        <v>0</v>
      </c>
      <c r="G132" s="99">
        <v>0</v>
      </c>
      <c r="H132" s="101">
        <v>93038</v>
      </c>
    </row>
    <row r="133" spans="1:8" ht="13" thickBot="1" x14ac:dyDescent="0.3">
      <c r="A133" s="96" t="s">
        <v>106</v>
      </c>
      <c r="B133" s="97"/>
      <c r="C133" s="98">
        <v>417052</v>
      </c>
      <c r="D133" s="98">
        <v>44076</v>
      </c>
      <c r="E133" s="98">
        <v>93658</v>
      </c>
      <c r="F133" s="98">
        <v>56276</v>
      </c>
      <c r="G133" s="98">
        <v>35847</v>
      </c>
      <c r="H133" s="98">
        <v>229857</v>
      </c>
    </row>
    <row r="134" spans="1:8" ht="13" thickBot="1" x14ac:dyDescent="0.3">
      <c r="A134" s="99"/>
      <c r="B134" s="100" t="s">
        <v>153</v>
      </c>
      <c r="C134" s="99"/>
      <c r="D134" s="101">
        <v>44076</v>
      </c>
      <c r="E134" s="101">
        <v>93658</v>
      </c>
      <c r="F134" s="101">
        <v>56276</v>
      </c>
      <c r="G134" s="101">
        <v>35847</v>
      </c>
      <c r="H134" s="101">
        <v>229857</v>
      </c>
    </row>
    <row r="135" spans="1:8" ht="13" thickBot="1" x14ac:dyDescent="0.3">
      <c r="A135" s="96" t="s">
        <v>144</v>
      </c>
      <c r="B135" s="97"/>
      <c r="C135" s="98">
        <v>139889</v>
      </c>
      <c r="D135" s="98">
        <v>80928</v>
      </c>
      <c r="E135" s="98">
        <v>44974</v>
      </c>
      <c r="F135" s="96">
        <v>0</v>
      </c>
      <c r="G135" s="96">
        <v>0</v>
      </c>
      <c r="H135" s="98">
        <v>125902</v>
      </c>
    </row>
    <row r="136" spans="1:8" ht="13" thickBot="1" x14ac:dyDescent="0.3">
      <c r="A136" s="99"/>
      <c r="B136" s="100" t="s">
        <v>173</v>
      </c>
      <c r="C136" s="99"/>
      <c r="D136" s="101">
        <v>80928</v>
      </c>
      <c r="E136" s="101">
        <v>44974</v>
      </c>
      <c r="F136" s="99">
        <v>0</v>
      </c>
      <c r="G136" s="99">
        <v>0</v>
      </c>
      <c r="H136" s="101">
        <v>125902</v>
      </c>
    </row>
    <row r="137" spans="1:8" ht="13" thickBot="1" x14ac:dyDescent="0.3">
      <c r="A137" s="96" t="s">
        <v>105</v>
      </c>
      <c r="B137" s="97"/>
      <c r="C137" s="98">
        <v>11765948</v>
      </c>
      <c r="D137" s="98">
        <v>184457</v>
      </c>
      <c r="E137" s="98">
        <v>518458</v>
      </c>
      <c r="F137" s="98">
        <v>314630</v>
      </c>
      <c r="G137" s="98">
        <v>267042</v>
      </c>
      <c r="H137" s="98">
        <v>1284587</v>
      </c>
    </row>
    <row r="138" spans="1:8" ht="13" thickBot="1" x14ac:dyDescent="0.3">
      <c r="A138" s="99"/>
      <c r="B138" s="100" t="s">
        <v>147</v>
      </c>
      <c r="C138" s="101">
        <v>2450000</v>
      </c>
      <c r="D138" s="99">
        <v>0</v>
      </c>
      <c r="E138" s="101">
        <v>199300</v>
      </c>
      <c r="F138" s="101">
        <v>16000</v>
      </c>
      <c r="G138" s="101">
        <v>116160</v>
      </c>
      <c r="H138" s="101">
        <v>331460</v>
      </c>
    </row>
    <row r="139" spans="1:8" ht="13" thickBot="1" x14ac:dyDescent="0.3">
      <c r="A139" s="99"/>
      <c r="B139" s="100" t="s">
        <v>171</v>
      </c>
      <c r="C139" s="101">
        <v>220000</v>
      </c>
      <c r="D139" s="99">
        <v>0</v>
      </c>
      <c r="E139" s="99">
        <v>0</v>
      </c>
      <c r="F139" s="99">
        <v>0</v>
      </c>
      <c r="G139" s="99">
        <v>0</v>
      </c>
      <c r="H139" s="99">
        <v>0</v>
      </c>
    </row>
    <row r="140" spans="1:8" ht="13" thickBot="1" x14ac:dyDescent="0.3">
      <c r="A140" s="99"/>
      <c r="B140" s="100" t="s">
        <v>231</v>
      </c>
      <c r="C140" s="101">
        <v>8200000</v>
      </c>
      <c r="D140" s="101">
        <v>48280</v>
      </c>
      <c r="E140" s="101">
        <v>207880</v>
      </c>
      <c r="F140" s="101">
        <v>170100</v>
      </c>
      <c r="G140" s="101">
        <v>86980</v>
      </c>
      <c r="H140" s="101">
        <v>513240</v>
      </c>
    </row>
    <row r="141" spans="1:8" ht="13" thickBot="1" x14ac:dyDescent="0.3">
      <c r="A141" s="99"/>
      <c r="B141" s="100" t="s">
        <v>142</v>
      </c>
      <c r="C141" s="101">
        <v>895948</v>
      </c>
      <c r="D141" s="101">
        <v>136177</v>
      </c>
      <c r="E141" s="101">
        <v>111278</v>
      </c>
      <c r="F141" s="101">
        <v>128530</v>
      </c>
      <c r="G141" s="101">
        <v>63902</v>
      </c>
      <c r="H141" s="101">
        <v>439887</v>
      </c>
    </row>
    <row r="142" spans="1:8" ht="25.5" thickBot="1" x14ac:dyDescent="0.3">
      <c r="A142" s="93" t="s">
        <v>174</v>
      </c>
      <c r="B142" s="94"/>
      <c r="C142" s="95">
        <v>3522556</v>
      </c>
      <c r="D142" s="95">
        <v>18750</v>
      </c>
      <c r="E142" s="94">
        <v>0</v>
      </c>
      <c r="F142" s="94">
        <v>0</v>
      </c>
      <c r="G142" s="95">
        <v>9312</v>
      </c>
      <c r="H142" s="95">
        <v>28062</v>
      </c>
    </row>
    <row r="143" spans="1:8" ht="13" thickBot="1" x14ac:dyDescent="0.3">
      <c r="A143" s="96" t="s">
        <v>106</v>
      </c>
      <c r="B143" s="97"/>
      <c r="C143" s="98">
        <v>354000</v>
      </c>
      <c r="D143" s="96">
        <v>0</v>
      </c>
      <c r="E143" s="96">
        <v>0</v>
      </c>
      <c r="F143" s="96">
        <v>0</v>
      </c>
      <c r="G143" s="96">
        <v>0</v>
      </c>
      <c r="H143" s="96">
        <v>0</v>
      </c>
    </row>
    <row r="144" spans="1:8" ht="13" thickBot="1" x14ac:dyDescent="0.3">
      <c r="A144" s="96" t="s">
        <v>144</v>
      </c>
      <c r="B144" s="97"/>
      <c r="C144" s="98">
        <v>168556</v>
      </c>
      <c r="D144" s="98">
        <v>18750</v>
      </c>
      <c r="E144" s="96">
        <v>0</v>
      </c>
      <c r="F144" s="96">
        <v>0</v>
      </c>
      <c r="G144" s="98">
        <v>9312</v>
      </c>
      <c r="H144" s="98">
        <v>28062</v>
      </c>
    </row>
    <row r="145" spans="1:8" ht="13" thickBot="1" x14ac:dyDescent="0.3">
      <c r="A145" s="99"/>
      <c r="B145" s="100" t="s">
        <v>152</v>
      </c>
      <c r="C145" s="99"/>
      <c r="D145" s="101">
        <v>18750</v>
      </c>
      <c r="E145" s="99">
        <v>0</v>
      </c>
      <c r="F145" s="99">
        <v>0</v>
      </c>
      <c r="G145" s="101">
        <v>9312</v>
      </c>
      <c r="H145" s="101">
        <v>28062</v>
      </c>
    </row>
    <row r="146" spans="1:8" ht="13" thickBot="1" x14ac:dyDescent="0.3">
      <c r="A146" s="96" t="s">
        <v>105</v>
      </c>
      <c r="B146" s="97"/>
      <c r="C146" s="98">
        <v>3000000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</row>
    <row r="147" spans="1:8" ht="13" thickBot="1" x14ac:dyDescent="0.3">
      <c r="A147" s="99"/>
      <c r="B147" s="100" t="s">
        <v>147</v>
      </c>
      <c r="C147" s="101">
        <v>1000000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</row>
    <row r="148" spans="1:8" ht="13" thickBot="1" x14ac:dyDescent="0.3">
      <c r="A148" s="99"/>
      <c r="B148" s="100" t="s">
        <v>140</v>
      </c>
      <c r="C148" s="101">
        <v>2000000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</row>
    <row r="149" spans="1:8" ht="60" customHeight="1" thickBot="1" x14ac:dyDescent="0.3">
      <c r="A149" s="93" t="s">
        <v>175</v>
      </c>
      <c r="B149" s="94"/>
      <c r="C149" s="95">
        <v>6816402</v>
      </c>
      <c r="D149" s="95">
        <v>397166</v>
      </c>
      <c r="E149" s="95">
        <v>389143</v>
      </c>
      <c r="F149" s="95">
        <v>565954</v>
      </c>
      <c r="G149" s="95">
        <v>702727</v>
      </c>
      <c r="H149" s="95">
        <v>2054990</v>
      </c>
    </row>
    <row r="150" spans="1:8" ht="13" thickBot="1" x14ac:dyDescent="0.3">
      <c r="A150" s="96" t="s">
        <v>106</v>
      </c>
      <c r="B150" s="97"/>
      <c r="C150" s="98">
        <v>6389000</v>
      </c>
      <c r="D150" s="98">
        <v>397166</v>
      </c>
      <c r="E150" s="98">
        <v>389133</v>
      </c>
      <c r="F150" s="98">
        <v>565654</v>
      </c>
      <c r="G150" s="98">
        <v>702727</v>
      </c>
      <c r="H150" s="98">
        <v>2054680</v>
      </c>
    </row>
    <row r="151" spans="1:8" ht="13" thickBot="1" x14ac:dyDescent="0.3">
      <c r="A151" s="99"/>
      <c r="B151" s="100" t="s">
        <v>157</v>
      </c>
      <c r="C151" s="99"/>
      <c r="D151" s="99">
        <v>175</v>
      </c>
      <c r="E151" s="99">
        <v>279</v>
      </c>
      <c r="F151" s="99">
        <v>530</v>
      </c>
      <c r="G151" s="99">
        <v>156</v>
      </c>
      <c r="H151" s="101">
        <v>1140</v>
      </c>
    </row>
    <row r="152" spans="1:8" ht="13" thickBot="1" x14ac:dyDescent="0.3">
      <c r="A152" s="99"/>
      <c r="B152" s="100" t="s">
        <v>160</v>
      </c>
      <c r="C152" s="99"/>
      <c r="D152" s="99">
        <v>0</v>
      </c>
      <c r="E152" s="101">
        <v>7447</v>
      </c>
      <c r="F152" s="101">
        <v>5240</v>
      </c>
      <c r="G152" s="99">
        <v>0</v>
      </c>
      <c r="H152" s="101">
        <v>12687</v>
      </c>
    </row>
    <row r="153" spans="1:8" ht="13" thickBot="1" x14ac:dyDescent="0.3">
      <c r="A153" s="99"/>
      <c r="B153" s="100" t="s">
        <v>161</v>
      </c>
      <c r="C153" s="99"/>
      <c r="D153" s="101">
        <v>6570</v>
      </c>
      <c r="E153" s="101">
        <v>6499</v>
      </c>
      <c r="F153" s="101">
        <v>3274</v>
      </c>
      <c r="G153" s="101">
        <v>9893</v>
      </c>
      <c r="H153" s="101">
        <v>26236</v>
      </c>
    </row>
    <row r="154" spans="1:8" ht="13" thickBot="1" x14ac:dyDescent="0.3">
      <c r="A154" s="99"/>
      <c r="B154" s="100" t="s">
        <v>137</v>
      </c>
      <c r="C154" s="99"/>
      <c r="D154" s="101">
        <v>70817</v>
      </c>
      <c r="E154" s="101">
        <v>22592</v>
      </c>
      <c r="F154" s="101">
        <v>68605</v>
      </c>
      <c r="G154" s="101">
        <v>31786</v>
      </c>
      <c r="H154" s="101">
        <v>193800</v>
      </c>
    </row>
    <row r="155" spans="1:8" ht="13" thickBot="1" x14ac:dyDescent="0.3">
      <c r="A155" s="99"/>
      <c r="B155" s="100" t="s">
        <v>139</v>
      </c>
      <c r="C155" s="99"/>
      <c r="D155" s="101">
        <v>1684</v>
      </c>
      <c r="E155" s="99">
        <v>647</v>
      </c>
      <c r="F155" s="99">
        <v>777</v>
      </c>
      <c r="G155" s="99">
        <v>259</v>
      </c>
      <c r="H155" s="101">
        <v>3367</v>
      </c>
    </row>
    <row r="156" spans="1:8" ht="13" thickBot="1" x14ac:dyDescent="0.3">
      <c r="A156" s="99"/>
      <c r="B156" s="100" t="s">
        <v>146</v>
      </c>
      <c r="C156" s="99"/>
      <c r="D156" s="101">
        <v>317423</v>
      </c>
      <c r="E156" s="101">
        <v>339369</v>
      </c>
      <c r="F156" s="101">
        <v>481064</v>
      </c>
      <c r="G156" s="101">
        <v>660106</v>
      </c>
      <c r="H156" s="101">
        <v>1797962</v>
      </c>
    </row>
    <row r="157" spans="1:8" ht="13" thickBot="1" x14ac:dyDescent="0.3">
      <c r="A157" s="99"/>
      <c r="B157" s="100" t="s">
        <v>163</v>
      </c>
      <c r="C157" s="99"/>
      <c r="D157" s="99">
        <v>266</v>
      </c>
      <c r="E157" s="101">
        <v>11839</v>
      </c>
      <c r="F157" s="101">
        <v>5728</v>
      </c>
      <c r="G157" s="99">
        <v>527</v>
      </c>
      <c r="H157" s="101">
        <v>18360</v>
      </c>
    </row>
    <row r="158" spans="1:8" ht="13" thickBot="1" x14ac:dyDescent="0.3">
      <c r="A158" s="99"/>
      <c r="B158" s="100" t="s">
        <v>155</v>
      </c>
      <c r="C158" s="99"/>
      <c r="D158" s="99">
        <v>0</v>
      </c>
      <c r="E158" s="99">
        <v>0</v>
      </c>
      <c r="F158" s="99">
        <v>436</v>
      </c>
      <c r="G158" s="99">
        <v>0</v>
      </c>
      <c r="H158" s="99">
        <v>436</v>
      </c>
    </row>
    <row r="159" spans="1:8" ht="13" thickBot="1" x14ac:dyDescent="0.3">
      <c r="A159" s="99"/>
      <c r="B159" s="100" t="s">
        <v>164</v>
      </c>
      <c r="C159" s="99"/>
      <c r="D159" s="99">
        <v>231</v>
      </c>
      <c r="E159" s="99">
        <v>461</v>
      </c>
      <c r="F159" s="99">
        <v>0</v>
      </c>
      <c r="G159" s="99">
        <v>0</v>
      </c>
      <c r="H159" s="99">
        <v>692</v>
      </c>
    </row>
    <row r="160" spans="1:8" ht="13" thickBot="1" x14ac:dyDescent="0.3">
      <c r="A160" s="96" t="s">
        <v>144</v>
      </c>
      <c r="B160" s="97"/>
      <c r="C160" s="98">
        <v>25402</v>
      </c>
      <c r="D160" s="96">
        <v>0</v>
      </c>
      <c r="E160" s="96">
        <v>0</v>
      </c>
      <c r="F160" s="96">
        <v>0</v>
      </c>
      <c r="G160" s="96">
        <v>0</v>
      </c>
      <c r="H160" s="96">
        <v>0</v>
      </c>
    </row>
    <row r="161" spans="1:8" ht="13" thickBot="1" x14ac:dyDescent="0.3">
      <c r="A161" s="96" t="s">
        <v>105</v>
      </c>
      <c r="B161" s="97"/>
      <c r="C161" s="98">
        <v>402000</v>
      </c>
      <c r="D161" s="96">
        <v>0</v>
      </c>
      <c r="E161" s="96">
        <v>10</v>
      </c>
      <c r="F161" s="96">
        <v>300</v>
      </c>
      <c r="G161" s="96">
        <v>0</v>
      </c>
      <c r="H161" s="96">
        <v>310</v>
      </c>
    </row>
    <row r="162" spans="1:8" ht="13" thickBot="1" x14ac:dyDescent="0.3">
      <c r="A162" s="99"/>
      <c r="B162" s="100" t="s">
        <v>166</v>
      </c>
      <c r="C162" s="101">
        <v>235000</v>
      </c>
      <c r="D162" s="99">
        <v>0</v>
      </c>
      <c r="E162" s="99">
        <v>0</v>
      </c>
      <c r="F162" s="99">
        <v>300</v>
      </c>
      <c r="G162" s="99">
        <v>0</v>
      </c>
      <c r="H162" s="99">
        <v>300</v>
      </c>
    </row>
    <row r="163" spans="1:8" ht="13" thickBot="1" x14ac:dyDescent="0.3">
      <c r="A163" s="99"/>
      <c r="B163" s="100" t="s">
        <v>168</v>
      </c>
      <c r="C163" s="101">
        <v>167000</v>
      </c>
      <c r="D163" s="99">
        <v>0</v>
      </c>
      <c r="E163" s="99">
        <v>10</v>
      </c>
      <c r="F163" s="99">
        <v>0</v>
      </c>
      <c r="G163" s="99">
        <v>0</v>
      </c>
      <c r="H163" s="99">
        <v>10</v>
      </c>
    </row>
    <row r="164" spans="1:8" ht="38" thickBot="1" x14ac:dyDescent="0.3">
      <c r="A164" s="93" t="s">
        <v>176</v>
      </c>
      <c r="B164" s="94"/>
      <c r="C164" s="95">
        <v>13481064</v>
      </c>
      <c r="D164" s="95">
        <v>399051</v>
      </c>
      <c r="E164" s="95">
        <v>438902</v>
      </c>
      <c r="F164" s="95">
        <v>679536</v>
      </c>
      <c r="G164" s="95">
        <v>439483</v>
      </c>
      <c r="H164" s="95">
        <v>1956972</v>
      </c>
    </row>
    <row r="165" spans="1:8" ht="13" thickBot="1" x14ac:dyDescent="0.3">
      <c r="A165" s="96" t="s">
        <v>106</v>
      </c>
      <c r="B165" s="97"/>
      <c r="C165" s="98">
        <v>5407000</v>
      </c>
      <c r="D165" s="98">
        <v>376029</v>
      </c>
      <c r="E165" s="98">
        <v>415902</v>
      </c>
      <c r="F165" s="98">
        <v>630963</v>
      </c>
      <c r="G165" s="98">
        <v>416483</v>
      </c>
      <c r="H165" s="98">
        <v>1839377</v>
      </c>
    </row>
    <row r="166" spans="1:8" ht="13" thickBot="1" x14ac:dyDescent="0.3">
      <c r="A166" s="99"/>
      <c r="B166" s="100" t="s">
        <v>137</v>
      </c>
      <c r="C166" s="99"/>
      <c r="D166" s="99">
        <v>0</v>
      </c>
      <c r="E166" s="101">
        <v>9422</v>
      </c>
      <c r="F166" s="101">
        <v>22500</v>
      </c>
      <c r="G166" s="99">
        <v>0</v>
      </c>
      <c r="H166" s="101">
        <v>31922</v>
      </c>
    </row>
    <row r="167" spans="1:8" ht="13" thickBot="1" x14ac:dyDescent="0.3">
      <c r="A167" s="99"/>
      <c r="B167" s="100" t="s">
        <v>138</v>
      </c>
      <c r="C167" s="99"/>
      <c r="D167" s="101">
        <v>376029</v>
      </c>
      <c r="E167" s="101">
        <v>361487</v>
      </c>
      <c r="F167" s="101">
        <v>540968</v>
      </c>
      <c r="G167" s="101">
        <v>416483</v>
      </c>
      <c r="H167" s="101">
        <v>1694967</v>
      </c>
    </row>
    <row r="168" spans="1:8" ht="13" thickBot="1" x14ac:dyDescent="0.3">
      <c r="A168" s="99"/>
      <c r="B168" s="100" t="s">
        <v>139</v>
      </c>
      <c r="C168" s="99"/>
      <c r="D168" s="99">
        <v>0</v>
      </c>
      <c r="E168" s="101">
        <v>44993</v>
      </c>
      <c r="F168" s="101">
        <v>67495</v>
      </c>
      <c r="G168" s="99">
        <v>0</v>
      </c>
      <c r="H168" s="101">
        <v>112488</v>
      </c>
    </row>
    <row r="169" spans="1:8" ht="13" thickBot="1" x14ac:dyDescent="0.3">
      <c r="A169" s="96" t="s">
        <v>144</v>
      </c>
      <c r="B169" s="97"/>
      <c r="C169" s="98">
        <v>13064</v>
      </c>
      <c r="D169" s="96">
        <v>0</v>
      </c>
      <c r="E169" s="96">
        <v>0</v>
      </c>
      <c r="F169" s="96">
        <v>0</v>
      </c>
      <c r="G169" s="96">
        <v>0</v>
      </c>
      <c r="H169" s="96">
        <v>0</v>
      </c>
    </row>
    <row r="170" spans="1:8" ht="13" thickBot="1" x14ac:dyDescent="0.3">
      <c r="A170" s="96" t="s">
        <v>105</v>
      </c>
      <c r="B170" s="97"/>
      <c r="C170" s="98">
        <v>8061000</v>
      </c>
      <c r="D170" s="98">
        <v>23022</v>
      </c>
      <c r="E170" s="98">
        <v>23000</v>
      </c>
      <c r="F170" s="98">
        <v>48573</v>
      </c>
      <c r="G170" s="98">
        <v>23000</v>
      </c>
      <c r="H170" s="98">
        <v>117595</v>
      </c>
    </row>
    <row r="171" spans="1:8" ht="13" thickBot="1" x14ac:dyDescent="0.3">
      <c r="A171" s="99"/>
      <c r="B171" s="100" t="s">
        <v>166</v>
      </c>
      <c r="C171" s="101">
        <v>6383000</v>
      </c>
      <c r="D171" s="101">
        <v>23022</v>
      </c>
      <c r="E171" s="101">
        <v>23000</v>
      </c>
      <c r="F171" s="101">
        <v>2573</v>
      </c>
      <c r="G171" s="99">
        <v>0</v>
      </c>
      <c r="H171" s="101">
        <v>48595</v>
      </c>
    </row>
    <row r="172" spans="1:8" ht="13" thickBot="1" x14ac:dyDescent="0.3">
      <c r="A172" s="99"/>
      <c r="B172" s="100" t="s">
        <v>177</v>
      </c>
      <c r="C172" s="101">
        <v>500000</v>
      </c>
      <c r="D172" s="99">
        <v>0</v>
      </c>
      <c r="E172" s="99">
        <v>0</v>
      </c>
      <c r="F172" s="99">
        <v>0</v>
      </c>
      <c r="G172" s="99">
        <v>0</v>
      </c>
      <c r="H172" s="99">
        <v>0</v>
      </c>
    </row>
    <row r="173" spans="1:8" ht="13" thickBot="1" x14ac:dyDescent="0.3">
      <c r="A173" s="99"/>
      <c r="B173" s="100" t="s">
        <v>169</v>
      </c>
      <c r="C173" s="101">
        <v>1178000</v>
      </c>
      <c r="D173" s="99">
        <v>0</v>
      </c>
      <c r="E173" s="99">
        <v>0</v>
      </c>
      <c r="F173" s="101">
        <v>46000</v>
      </c>
      <c r="G173" s="101">
        <v>23000</v>
      </c>
      <c r="H173" s="101">
        <v>69000</v>
      </c>
    </row>
    <row r="174" spans="1:8" ht="50.5" thickBot="1" x14ac:dyDescent="0.3">
      <c r="A174" s="93" t="s">
        <v>178</v>
      </c>
      <c r="B174" s="94"/>
      <c r="C174" s="95">
        <v>7854833</v>
      </c>
      <c r="D174" s="95">
        <v>117941</v>
      </c>
      <c r="E174" s="95">
        <v>93194</v>
      </c>
      <c r="F174" s="95">
        <v>191180</v>
      </c>
      <c r="G174" s="95">
        <v>275446</v>
      </c>
      <c r="H174" s="95">
        <v>677761</v>
      </c>
    </row>
    <row r="175" spans="1:8" ht="13" thickBot="1" x14ac:dyDescent="0.3">
      <c r="A175" s="96" t="s">
        <v>106</v>
      </c>
      <c r="B175" s="97"/>
      <c r="C175" s="98">
        <v>5925000</v>
      </c>
      <c r="D175" s="98">
        <v>93849</v>
      </c>
      <c r="E175" s="98">
        <v>54140</v>
      </c>
      <c r="F175" s="98">
        <v>174967</v>
      </c>
      <c r="G175" s="98">
        <v>258308</v>
      </c>
      <c r="H175" s="98">
        <v>581264</v>
      </c>
    </row>
    <row r="176" spans="1:8" ht="13" thickBot="1" x14ac:dyDescent="0.3">
      <c r="A176" s="99"/>
      <c r="B176" s="100" t="s">
        <v>136</v>
      </c>
      <c r="C176" s="99"/>
      <c r="D176" s="99">
        <v>4</v>
      </c>
      <c r="E176" s="99">
        <v>0</v>
      </c>
      <c r="F176" s="99">
        <v>0</v>
      </c>
      <c r="G176" s="99">
        <v>0</v>
      </c>
      <c r="H176" s="99">
        <v>4</v>
      </c>
    </row>
    <row r="177" spans="1:8" ht="13" thickBot="1" x14ac:dyDescent="0.3">
      <c r="A177" s="99"/>
      <c r="B177" s="100" t="s">
        <v>137</v>
      </c>
      <c r="C177" s="99"/>
      <c r="D177" s="101">
        <v>20932</v>
      </c>
      <c r="E177" s="99">
        <v>0</v>
      </c>
      <c r="F177" s="101">
        <v>19528</v>
      </c>
      <c r="G177" s="101">
        <v>20261</v>
      </c>
      <c r="H177" s="101">
        <v>60721</v>
      </c>
    </row>
    <row r="178" spans="1:8" ht="13" thickBot="1" x14ac:dyDescent="0.3">
      <c r="A178" s="99"/>
      <c r="B178" s="100" t="s">
        <v>146</v>
      </c>
      <c r="C178" s="99"/>
      <c r="D178" s="101">
        <v>72913</v>
      </c>
      <c r="E178" s="101">
        <v>54140</v>
      </c>
      <c r="F178" s="101">
        <v>155439</v>
      </c>
      <c r="G178" s="101">
        <v>238047</v>
      </c>
      <c r="H178" s="101">
        <v>520539</v>
      </c>
    </row>
    <row r="179" spans="1:8" ht="13" thickBot="1" x14ac:dyDescent="0.3">
      <c r="A179" s="96" t="s">
        <v>144</v>
      </c>
      <c r="B179" s="97"/>
      <c r="C179" s="98">
        <v>79833</v>
      </c>
      <c r="D179" s="98">
        <v>2760</v>
      </c>
      <c r="E179" s="98">
        <v>20132</v>
      </c>
      <c r="F179" s="98">
        <v>3480</v>
      </c>
      <c r="G179" s="96">
        <v>0</v>
      </c>
      <c r="H179" s="98">
        <v>26372</v>
      </c>
    </row>
    <row r="180" spans="1:8" ht="13" thickBot="1" x14ac:dyDescent="0.3">
      <c r="A180" s="99"/>
      <c r="B180" s="100" t="s">
        <v>165</v>
      </c>
      <c r="C180" s="99"/>
      <c r="D180" s="101">
        <v>2760</v>
      </c>
      <c r="E180" s="101">
        <v>20132</v>
      </c>
      <c r="F180" s="101">
        <v>3480</v>
      </c>
      <c r="G180" s="99">
        <v>0</v>
      </c>
      <c r="H180" s="101">
        <v>26372</v>
      </c>
    </row>
    <row r="181" spans="1:8" ht="13" thickBot="1" x14ac:dyDescent="0.3">
      <c r="A181" s="96" t="s">
        <v>105</v>
      </c>
      <c r="B181" s="97"/>
      <c r="C181" s="98">
        <v>1850000</v>
      </c>
      <c r="D181" s="98">
        <v>21332</v>
      </c>
      <c r="E181" s="98">
        <v>18922</v>
      </c>
      <c r="F181" s="98">
        <v>12733</v>
      </c>
      <c r="G181" s="98">
        <v>17138</v>
      </c>
      <c r="H181" s="98">
        <v>70125</v>
      </c>
    </row>
    <row r="182" spans="1:8" ht="13" thickBot="1" x14ac:dyDescent="0.3">
      <c r="A182" s="99"/>
      <c r="B182" s="100" t="s">
        <v>141</v>
      </c>
      <c r="C182" s="101">
        <v>1850000</v>
      </c>
      <c r="D182" s="101">
        <v>21332</v>
      </c>
      <c r="E182" s="101">
        <v>18922</v>
      </c>
      <c r="F182" s="101">
        <v>12733</v>
      </c>
      <c r="G182" s="101">
        <v>17138</v>
      </c>
      <c r="H182" s="101">
        <v>70125</v>
      </c>
    </row>
    <row r="183" spans="1:8" ht="25.5" thickBot="1" x14ac:dyDescent="0.3">
      <c r="A183" s="93" t="s">
        <v>179</v>
      </c>
      <c r="B183" s="94"/>
      <c r="C183" s="95">
        <v>5474908</v>
      </c>
      <c r="D183" s="94">
        <v>0</v>
      </c>
      <c r="E183" s="94">
        <v>0</v>
      </c>
      <c r="F183" s="95">
        <v>2712</v>
      </c>
      <c r="G183" s="94">
        <v>0</v>
      </c>
      <c r="H183" s="95">
        <v>2712</v>
      </c>
    </row>
    <row r="184" spans="1:8" ht="13" thickBot="1" x14ac:dyDescent="0.3">
      <c r="A184" s="96" t="s">
        <v>106</v>
      </c>
      <c r="B184" s="97"/>
      <c r="C184" s="98">
        <v>4424907</v>
      </c>
      <c r="D184" s="96">
        <v>0</v>
      </c>
      <c r="E184" s="96">
        <v>0</v>
      </c>
      <c r="F184" s="98">
        <v>2712</v>
      </c>
      <c r="G184" s="96">
        <v>0</v>
      </c>
      <c r="H184" s="98">
        <v>2712</v>
      </c>
    </row>
    <row r="185" spans="1:8" ht="13" thickBot="1" x14ac:dyDescent="0.3">
      <c r="A185" s="99"/>
      <c r="B185" s="100" t="s">
        <v>143</v>
      </c>
      <c r="C185" s="99"/>
      <c r="D185" s="99">
        <v>0</v>
      </c>
      <c r="E185" s="99">
        <v>0</v>
      </c>
      <c r="F185" s="101">
        <v>2712</v>
      </c>
      <c r="G185" s="99">
        <v>0</v>
      </c>
      <c r="H185" s="101">
        <v>2712</v>
      </c>
    </row>
    <row r="186" spans="1:8" ht="13" thickBot="1" x14ac:dyDescent="0.3">
      <c r="A186" s="96" t="s">
        <v>144</v>
      </c>
      <c r="B186" s="97"/>
      <c r="C186" s="96">
        <v>1</v>
      </c>
      <c r="D186" s="96">
        <v>0</v>
      </c>
      <c r="E186" s="96">
        <v>0</v>
      </c>
      <c r="F186" s="96">
        <v>0</v>
      </c>
      <c r="G186" s="96">
        <v>0</v>
      </c>
      <c r="H186" s="96">
        <v>0</v>
      </c>
    </row>
    <row r="187" spans="1:8" ht="13" thickBot="1" x14ac:dyDescent="0.3">
      <c r="A187" s="96" t="s">
        <v>105</v>
      </c>
      <c r="B187" s="97"/>
      <c r="C187" s="98">
        <v>1050000</v>
      </c>
      <c r="D187" s="96">
        <v>0</v>
      </c>
      <c r="E187" s="96">
        <v>0</v>
      </c>
      <c r="F187" s="96">
        <v>0</v>
      </c>
      <c r="G187" s="96">
        <v>0</v>
      </c>
      <c r="H187" s="96">
        <v>0</v>
      </c>
    </row>
    <row r="188" spans="1:8" ht="13" thickBot="1" x14ac:dyDescent="0.3">
      <c r="A188" s="99"/>
      <c r="B188" s="100" t="s">
        <v>167</v>
      </c>
      <c r="C188" s="101">
        <v>50000</v>
      </c>
      <c r="D188" s="99">
        <v>0</v>
      </c>
      <c r="E188" s="99">
        <v>0</v>
      </c>
      <c r="F188" s="99">
        <v>0</v>
      </c>
      <c r="G188" s="99">
        <v>0</v>
      </c>
      <c r="H188" s="99">
        <v>0</v>
      </c>
    </row>
    <row r="189" spans="1:8" ht="13" thickBot="1" x14ac:dyDescent="0.3">
      <c r="A189" s="99"/>
      <c r="B189" s="100" t="s">
        <v>140</v>
      </c>
      <c r="C189" s="101">
        <v>1000000</v>
      </c>
      <c r="D189" s="99">
        <v>0</v>
      </c>
      <c r="E189" s="99">
        <v>0</v>
      </c>
      <c r="F189" s="99">
        <v>0</v>
      </c>
      <c r="G189" s="99">
        <v>0</v>
      </c>
      <c r="H189" s="99">
        <v>0</v>
      </c>
    </row>
    <row r="190" spans="1:8" ht="65" customHeight="1" thickBot="1" x14ac:dyDescent="0.3">
      <c r="A190" s="93" t="s">
        <v>180</v>
      </c>
      <c r="B190" s="94"/>
      <c r="C190" s="95">
        <v>34475276</v>
      </c>
      <c r="D190" s="95">
        <v>1082840</v>
      </c>
      <c r="E190" s="95">
        <v>1064467</v>
      </c>
      <c r="F190" s="95">
        <v>1012243</v>
      </c>
      <c r="G190" s="95">
        <v>1261958</v>
      </c>
      <c r="H190" s="95">
        <v>4421508</v>
      </c>
    </row>
    <row r="191" spans="1:8" ht="13" thickBot="1" x14ac:dyDescent="0.3">
      <c r="A191" s="96" t="s">
        <v>107</v>
      </c>
      <c r="B191" s="97"/>
      <c r="C191" s="96">
        <v>0</v>
      </c>
      <c r="D191" s="96">
        <v>0</v>
      </c>
      <c r="E191" s="96">
        <v>0</v>
      </c>
      <c r="F191" s="96">
        <v>0</v>
      </c>
      <c r="G191" s="96">
        <v>0</v>
      </c>
      <c r="H191" s="96">
        <v>0</v>
      </c>
    </row>
    <row r="192" spans="1:8" ht="13" thickBot="1" x14ac:dyDescent="0.3">
      <c r="A192" s="96" t="s">
        <v>106</v>
      </c>
      <c r="B192" s="97"/>
      <c r="C192" s="98">
        <v>22900000</v>
      </c>
      <c r="D192" s="98">
        <v>778008</v>
      </c>
      <c r="E192" s="98">
        <v>693591</v>
      </c>
      <c r="F192" s="98">
        <v>621737</v>
      </c>
      <c r="G192" s="98">
        <v>727919</v>
      </c>
      <c r="H192" s="98">
        <v>2821255</v>
      </c>
    </row>
    <row r="193" spans="1:8" ht="13" thickBot="1" x14ac:dyDescent="0.3">
      <c r="A193" s="99"/>
      <c r="B193" s="100" t="s">
        <v>160</v>
      </c>
      <c r="C193" s="99"/>
      <c r="D193" s="101">
        <v>93860</v>
      </c>
      <c r="E193" s="101">
        <v>37730</v>
      </c>
      <c r="F193" s="99">
        <v>0</v>
      </c>
      <c r="G193" s="99">
        <v>0</v>
      </c>
      <c r="H193" s="101">
        <v>131590</v>
      </c>
    </row>
    <row r="194" spans="1:8" ht="13" thickBot="1" x14ac:dyDescent="0.3">
      <c r="A194" s="99"/>
      <c r="B194" s="100" t="s">
        <v>161</v>
      </c>
      <c r="C194" s="99"/>
      <c r="D194" s="101">
        <v>204380</v>
      </c>
      <c r="E194" s="101">
        <v>241702</v>
      </c>
      <c r="F194" s="101">
        <v>111004</v>
      </c>
      <c r="G194" s="101">
        <v>74797</v>
      </c>
      <c r="H194" s="101">
        <v>631883</v>
      </c>
    </row>
    <row r="195" spans="1:8" ht="13" thickBot="1" x14ac:dyDescent="0.3">
      <c r="A195" s="99"/>
      <c r="B195" s="100" t="s">
        <v>136</v>
      </c>
      <c r="C195" s="99"/>
      <c r="D195" s="101">
        <v>139180</v>
      </c>
      <c r="E195" s="101">
        <v>60019</v>
      </c>
      <c r="F195" s="101">
        <v>65071</v>
      </c>
      <c r="G195" s="101">
        <v>134788</v>
      </c>
      <c r="H195" s="101">
        <v>399058</v>
      </c>
    </row>
    <row r="196" spans="1:8" ht="13" thickBot="1" x14ac:dyDescent="0.3">
      <c r="A196" s="99"/>
      <c r="B196" s="100" t="s">
        <v>137</v>
      </c>
      <c r="C196" s="99"/>
      <c r="D196" s="101">
        <v>269602</v>
      </c>
      <c r="E196" s="101">
        <v>177814</v>
      </c>
      <c r="F196" s="101">
        <v>234606</v>
      </c>
      <c r="G196" s="101">
        <v>241718</v>
      </c>
      <c r="H196" s="101">
        <v>923740</v>
      </c>
    </row>
    <row r="197" spans="1:8" ht="13" thickBot="1" x14ac:dyDescent="0.3">
      <c r="A197" s="99"/>
      <c r="B197" s="100" t="s">
        <v>153</v>
      </c>
      <c r="C197" s="99"/>
      <c r="D197" s="101">
        <v>17071</v>
      </c>
      <c r="E197" s="101">
        <v>72352</v>
      </c>
      <c r="F197" s="101">
        <v>105752</v>
      </c>
      <c r="G197" s="101">
        <v>127363</v>
      </c>
      <c r="H197" s="101">
        <v>322538</v>
      </c>
    </row>
    <row r="198" spans="1:8" ht="13" thickBot="1" x14ac:dyDescent="0.3">
      <c r="A198" s="99"/>
      <c r="B198" s="100" t="s">
        <v>138</v>
      </c>
      <c r="C198" s="99"/>
      <c r="D198" s="99">
        <v>226</v>
      </c>
      <c r="E198" s="99">
        <v>229</v>
      </c>
      <c r="F198" s="99">
        <v>225</v>
      </c>
      <c r="G198" s="99">
        <v>227</v>
      </c>
      <c r="H198" s="99">
        <v>907</v>
      </c>
    </row>
    <row r="199" spans="1:8" ht="13" thickBot="1" x14ac:dyDescent="0.3">
      <c r="A199" s="99"/>
      <c r="B199" s="100" t="s">
        <v>139</v>
      </c>
      <c r="C199" s="99"/>
      <c r="D199" s="99">
        <v>388</v>
      </c>
      <c r="E199" s="99">
        <v>388</v>
      </c>
      <c r="F199" s="99">
        <v>453</v>
      </c>
      <c r="G199" s="99">
        <v>259</v>
      </c>
      <c r="H199" s="101">
        <v>1488</v>
      </c>
    </row>
    <row r="200" spans="1:8" ht="13" thickBot="1" x14ac:dyDescent="0.3">
      <c r="A200" s="99"/>
      <c r="B200" s="100" t="s">
        <v>146</v>
      </c>
      <c r="C200" s="99"/>
      <c r="D200" s="101">
        <v>22176</v>
      </c>
      <c r="E200" s="101">
        <v>35332</v>
      </c>
      <c r="F200" s="101">
        <v>30989</v>
      </c>
      <c r="G200" s="99">
        <v>579</v>
      </c>
      <c r="H200" s="101">
        <v>89076</v>
      </c>
    </row>
    <row r="201" spans="1:8" ht="13" thickBot="1" x14ac:dyDescent="0.3">
      <c r="A201" s="99"/>
      <c r="B201" s="100" t="s">
        <v>163</v>
      </c>
      <c r="C201" s="99"/>
      <c r="D201" s="101">
        <v>30895</v>
      </c>
      <c r="E201" s="101">
        <v>68025</v>
      </c>
      <c r="F201" s="101">
        <v>73637</v>
      </c>
      <c r="G201" s="101">
        <v>148188</v>
      </c>
      <c r="H201" s="101">
        <v>320745</v>
      </c>
    </row>
    <row r="202" spans="1:8" ht="13" thickBot="1" x14ac:dyDescent="0.3">
      <c r="A202" s="99"/>
      <c r="B202" s="100" t="s">
        <v>164</v>
      </c>
      <c r="C202" s="99"/>
      <c r="D202" s="99">
        <v>230</v>
      </c>
      <c r="E202" s="99">
        <v>0</v>
      </c>
      <c r="F202" s="99">
        <v>0</v>
      </c>
      <c r="G202" s="99">
        <v>0</v>
      </c>
      <c r="H202" s="99">
        <v>230</v>
      </c>
    </row>
    <row r="203" spans="1:8" ht="13" thickBot="1" x14ac:dyDescent="0.3">
      <c r="A203" s="96" t="s">
        <v>144</v>
      </c>
      <c r="B203" s="97"/>
      <c r="C203" s="98">
        <v>85276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</row>
    <row r="204" spans="1:8" ht="13" thickBot="1" x14ac:dyDescent="0.3">
      <c r="A204" s="96" t="s">
        <v>105</v>
      </c>
      <c r="B204" s="97"/>
      <c r="C204" s="98">
        <v>11490000</v>
      </c>
      <c r="D204" s="98">
        <v>304832</v>
      </c>
      <c r="E204" s="98">
        <v>370876</v>
      </c>
      <c r="F204" s="98">
        <v>390506</v>
      </c>
      <c r="G204" s="98">
        <v>534039</v>
      </c>
      <c r="H204" s="98">
        <v>1600253</v>
      </c>
    </row>
    <row r="205" spans="1:8" ht="13" thickBot="1" x14ac:dyDescent="0.3">
      <c r="A205" s="99"/>
      <c r="B205" s="100" t="s">
        <v>166</v>
      </c>
      <c r="C205" s="101">
        <v>80000</v>
      </c>
      <c r="D205" s="99">
        <v>0</v>
      </c>
      <c r="E205" s="99">
        <v>0</v>
      </c>
      <c r="F205" s="99">
        <v>0</v>
      </c>
      <c r="G205" s="99">
        <v>0</v>
      </c>
      <c r="H205" s="99">
        <v>0</v>
      </c>
    </row>
    <row r="206" spans="1:8" ht="13" thickBot="1" x14ac:dyDescent="0.3">
      <c r="A206" s="99"/>
      <c r="B206" s="100" t="s">
        <v>147</v>
      </c>
      <c r="C206" s="101">
        <v>500000</v>
      </c>
      <c r="D206" s="99">
        <v>0</v>
      </c>
      <c r="E206" s="99">
        <v>0</v>
      </c>
      <c r="F206" s="99">
        <v>0</v>
      </c>
      <c r="G206" s="99">
        <v>0</v>
      </c>
      <c r="H206" s="99">
        <v>0</v>
      </c>
    </row>
    <row r="207" spans="1:8" ht="13" thickBot="1" x14ac:dyDescent="0.3">
      <c r="A207" s="99"/>
      <c r="B207" s="100" t="s">
        <v>148</v>
      </c>
      <c r="C207" s="101">
        <v>70000</v>
      </c>
      <c r="D207" s="99">
        <v>0</v>
      </c>
      <c r="E207" s="99">
        <v>0</v>
      </c>
      <c r="F207" s="99">
        <v>0</v>
      </c>
      <c r="G207" s="99">
        <v>0</v>
      </c>
      <c r="H207" s="99">
        <v>0</v>
      </c>
    </row>
    <row r="208" spans="1:8" ht="13" thickBot="1" x14ac:dyDescent="0.3">
      <c r="A208" s="99"/>
      <c r="B208" s="100" t="s">
        <v>230</v>
      </c>
      <c r="C208" s="101">
        <v>300000</v>
      </c>
      <c r="D208" s="99">
        <v>0</v>
      </c>
      <c r="E208" s="99">
        <v>0</v>
      </c>
      <c r="F208" s="99">
        <v>0</v>
      </c>
      <c r="G208" s="99">
        <v>0</v>
      </c>
      <c r="H208" s="99">
        <v>0</v>
      </c>
    </row>
    <row r="209" spans="1:8" ht="13" thickBot="1" x14ac:dyDescent="0.3">
      <c r="A209" s="99"/>
      <c r="B209" s="100" t="s">
        <v>167</v>
      </c>
      <c r="C209" s="101">
        <v>27000</v>
      </c>
      <c r="D209" s="99">
        <v>0</v>
      </c>
      <c r="E209" s="99">
        <v>0</v>
      </c>
      <c r="F209" s="99">
        <v>0</v>
      </c>
      <c r="G209" s="99">
        <v>0</v>
      </c>
      <c r="H209" s="99">
        <v>0</v>
      </c>
    </row>
    <row r="210" spans="1:8" ht="13" thickBot="1" x14ac:dyDescent="0.3">
      <c r="A210" s="99"/>
      <c r="B210" s="100" t="s">
        <v>168</v>
      </c>
      <c r="C210" s="101">
        <v>6883000</v>
      </c>
      <c r="D210" s="101">
        <v>54833</v>
      </c>
      <c r="E210" s="101">
        <v>185037</v>
      </c>
      <c r="F210" s="101">
        <v>165799</v>
      </c>
      <c r="G210" s="101">
        <v>220562</v>
      </c>
      <c r="H210" s="101">
        <v>626231</v>
      </c>
    </row>
    <row r="211" spans="1:8" ht="13" thickBot="1" x14ac:dyDescent="0.3">
      <c r="A211" s="99"/>
      <c r="B211" s="100" t="s">
        <v>141</v>
      </c>
      <c r="C211" s="101">
        <v>3630000</v>
      </c>
      <c r="D211" s="101">
        <v>249999</v>
      </c>
      <c r="E211" s="101">
        <v>185839</v>
      </c>
      <c r="F211" s="101">
        <v>224707</v>
      </c>
      <c r="G211" s="101">
        <v>313477</v>
      </c>
      <c r="H211" s="101">
        <v>974022</v>
      </c>
    </row>
    <row r="212" spans="1:8" ht="13" thickBot="1" x14ac:dyDescent="0.3">
      <c r="A212" s="90" t="s">
        <v>55</v>
      </c>
      <c r="B212" s="91"/>
      <c r="C212" s="92">
        <v>135585788</v>
      </c>
      <c r="D212" s="92">
        <v>4769742</v>
      </c>
      <c r="E212" s="92">
        <v>4633897</v>
      </c>
      <c r="F212" s="92">
        <v>5466478</v>
      </c>
      <c r="G212" s="92">
        <v>5513894</v>
      </c>
      <c r="H212" s="92">
        <v>20384011</v>
      </c>
    </row>
    <row r="213" spans="1:8" ht="13" thickBot="1" x14ac:dyDescent="0.3">
      <c r="A213" s="106" t="s">
        <v>108</v>
      </c>
      <c r="B213" s="107"/>
      <c r="C213" s="104">
        <v>157450569</v>
      </c>
      <c r="D213" s="104">
        <v>6094365</v>
      </c>
      <c r="E213" s="104">
        <v>6139788</v>
      </c>
      <c r="F213" s="104">
        <v>6532629</v>
      </c>
      <c r="G213" s="104">
        <v>8295707</v>
      </c>
      <c r="H213" s="104">
        <v>27062489</v>
      </c>
    </row>
  </sheetData>
  <mergeCells count="9">
    <mergeCell ref="A213:B213"/>
    <mergeCell ref="A1:N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scale="62" orientation="landscape" horizontalDpi="1200" verticalDpi="120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002A-AA21-45AA-AFF9-D55419C8F34F}">
  <dimension ref="A1"/>
  <sheetViews>
    <sheetView topLeftCell="A90" workbookViewId="0">
      <selection activeCell="C104" sqref="C104"/>
    </sheetView>
  </sheetViews>
  <sheetFormatPr defaultRowHeight="12.5" x14ac:dyDescent="0.25"/>
  <cols>
    <col min="1" max="1" width="32.1796875" customWidth="1"/>
    <col min="2" max="2" width="16.81640625" customWidth="1"/>
    <col min="3" max="3" width="15.1796875" customWidth="1"/>
    <col min="4" max="4" width="13" customWidth="1"/>
    <col min="5" max="5" width="14.1796875" customWidth="1"/>
    <col min="6" max="6" width="12.54296875" customWidth="1"/>
  </cols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E122"/>
  <sheetViews>
    <sheetView zoomScale="120" zoomScaleNormal="120" workbookViewId="0">
      <selection sqref="A1:E1"/>
    </sheetView>
  </sheetViews>
  <sheetFormatPr defaultRowHeight="12.5" x14ac:dyDescent="0.25"/>
  <cols>
    <col min="1" max="1" width="23.81640625" customWidth="1"/>
    <col min="2" max="3" width="10.1796875" customWidth="1"/>
    <col min="4" max="4" width="9.81640625" customWidth="1"/>
  </cols>
  <sheetData>
    <row r="1" spans="1:5" ht="30" customHeight="1" x14ac:dyDescent="0.3">
      <c r="A1" s="116" t="s">
        <v>210</v>
      </c>
      <c r="B1" s="117"/>
      <c r="C1" s="117"/>
      <c r="D1" s="118"/>
      <c r="E1" s="118"/>
    </row>
    <row r="3" spans="1:5" x14ac:dyDescent="0.25">
      <c r="A3" t="s">
        <v>188</v>
      </c>
      <c r="B3" s="71" t="s">
        <v>189</v>
      </c>
      <c r="C3" s="71" t="s">
        <v>215</v>
      </c>
      <c r="D3" s="72" t="s">
        <v>190</v>
      </c>
    </row>
    <row r="4" spans="1:5" ht="14" x14ac:dyDescent="0.3">
      <c r="A4" s="73" t="s">
        <v>191</v>
      </c>
      <c r="B4" s="74"/>
      <c r="C4" s="83"/>
    </row>
    <row r="5" spans="1:5" ht="14" x14ac:dyDescent="0.3">
      <c r="A5" s="75" t="s">
        <v>192</v>
      </c>
      <c r="B5" s="76">
        <v>18720</v>
      </c>
      <c r="C5" s="76">
        <v>0</v>
      </c>
      <c r="D5" s="70">
        <f t="shared" ref="D5:D20" si="0">SUM(B5:C5)</f>
        <v>18720</v>
      </c>
    </row>
    <row r="6" spans="1:5" x14ac:dyDescent="0.25">
      <c r="A6" s="77" t="s">
        <v>216</v>
      </c>
      <c r="B6" s="70">
        <v>0</v>
      </c>
      <c r="C6" s="70">
        <v>2496</v>
      </c>
      <c r="D6" s="70">
        <f t="shared" si="0"/>
        <v>2496</v>
      </c>
    </row>
    <row r="7" spans="1:5" x14ac:dyDescent="0.25">
      <c r="A7" s="77" t="s">
        <v>193</v>
      </c>
      <c r="B7" s="70">
        <v>2405</v>
      </c>
      <c r="C7" s="70">
        <v>1685</v>
      </c>
      <c r="D7" s="70">
        <f t="shared" si="0"/>
        <v>4090</v>
      </c>
    </row>
    <row r="8" spans="1:5" x14ac:dyDescent="0.25">
      <c r="A8" s="77" t="s">
        <v>143</v>
      </c>
      <c r="B8" s="70">
        <v>0</v>
      </c>
      <c r="C8" s="70">
        <v>3843</v>
      </c>
      <c r="D8" s="70">
        <f t="shared" si="0"/>
        <v>3843</v>
      </c>
    </row>
    <row r="9" spans="1:5" x14ac:dyDescent="0.25">
      <c r="A9" s="77" t="s">
        <v>161</v>
      </c>
      <c r="B9" s="70">
        <v>19068</v>
      </c>
      <c r="C9" s="70"/>
      <c r="D9" s="70">
        <f t="shared" si="0"/>
        <v>19068</v>
      </c>
    </row>
    <row r="10" spans="1:5" x14ac:dyDescent="0.25">
      <c r="A10" s="78" t="s">
        <v>136</v>
      </c>
      <c r="B10" s="70">
        <v>97371</v>
      </c>
      <c r="C10" s="70">
        <v>23268</v>
      </c>
      <c r="D10" s="70">
        <f t="shared" si="0"/>
        <v>120639</v>
      </c>
    </row>
    <row r="11" spans="1:5" x14ac:dyDescent="0.25">
      <c r="A11" s="78" t="s">
        <v>137</v>
      </c>
      <c r="B11" s="70">
        <v>7558</v>
      </c>
      <c r="C11" s="70">
        <v>20144</v>
      </c>
      <c r="D11" s="70">
        <f t="shared" si="0"/>
        <v>27702</v>
      </c>
    </row>
    <row r="12" spans="1:5" x14ac:dyDescent="0.25">
      <c r="A12" s="78" t="s">
        <v>152</v>
      </c>
      <c r="B12" s="70">
        <v>68750</v>
      </c>
      <c r="C12" s="70">
        <v>19590</v>
      </c>
      <c r="D12" s="70">
        <f t="shared" si="0"/>
        <v>88340</v>
      </c>
    </row>
    <row r="13" spans="1:5" x14ac:dyDescent="0.25">
      <c r="A13" s="78" t="s">
        <v>153</v>
      </c>
      <c r="B13" s="70">
        <v>2539987</v>
      </c>
      <c r="C13" s="70">
        <v>3269967</v>
      </c>
      <c r="D13" s="70">
        <f t="shared" si="0"/>
        <v>5809954</v>
      </c>
    </row>
    <row r="14" spans="1:5" x14ac:dyDescent="0.25">
      <c r="A14" s="78" t="s">
        <v>138</v>
      </c>
      <c r="B14" s="70">
        <v>700</v>
      </c>
      <c r="C14" s="70">
        <v>1000</v>
      </c>
      <c r="D14" s="70">
        <f t="shared" si="0"/>
        <v>1700</v>
      </c>
    </row>
    <row r="15" spans="1:5" x14ac:dyDescent="0.25">
      <c r="A15" s="78" t="s">
        <v>139</v>
      </c>
      <c r="B15" s="70">
        <v>1440</v>
      </c>
      <c r="C15" s="70">
        <v>2768</v>
      </c>
      <c r="D15" s="70">
        <f t="shared" si="0"/>
        <v>4208</v>
      </c>
    </row>
    <row r="16" spans="1:5" x14ac:dyDescent="0.25">
      <c r="A16" s="78" t="s">
        <v>146</v>
      </c>
      <c r="B16" s="70">
        <v>0</v>
      </c>
      <c r="C16" s="70">
        <v>47</v>
      </c>
      <c r="D16" s="70">
        <f t="shared" si="0"/>
        <v>47</v>
      </c>
    </row>
    <row r="17" spans="1:4" x14ac:dyDescent="0.25">
      <c r="A17" s="78" t="s">
        <v>140</v>
      </c>
      <c r="B17" s="70">
        <v>476335</v>
      </c>
      <c r="C17" s="70">
        <v>239357</v>
      </c>
      <c r="D17" s="70">
        <f t="shared" si="0"/>
        <v>715692</v>
      </c>
    </row>
    <row r="18" spans="1:4" x14ac:dyDescent="0.25">
      <c r="A18" s="78" t="s">
        <v>163</v>
      </c>
      <c r="B18" s="70">
        <v>2744</v>
      </c>
      <c r="C18" s="70">
        <v>4820</v>
      </c>
      <c r="D18" s="70">
        <f t="shared" si="0"/>
        <v>7564</v>
      </c>
    </row>
    <row r="19" spans="1:4" x14ac:dyDescent="0.25">
      <c r="A19" s="78" t="s">
        <v>156</v>
      </c>
      <c r="B19" s="70">
        <v>0</v>
      </c>
      <c r="C19" s="70">
        <v>768</v>
      </c>
      <c r="D19" s="70">
        <f t="shared" si="0"/>
        <v>768</v>
      </c>
    </row>
    <row r="20" spans="1:4" x14ac:dyDescent="0.25">
      <c r="A20" s="78" t="s">
        <v>217</v>
      </c>
      <c r="B20" s="70">
        <v>0</v>
      </c>
      <c r="C20" s="70">
        <v>2300</v>
      </c>
      <c r="D20" s="70">
        <f t="shared" si="0"/>
        <v>2300</v>
      </c>
    </row>
    <row r="21" spans="1:4" x14ac:dyDescent="0.25">
      <c r="A21" s="78"/>
      <c r="B21" s="70"/>
      <c r="C21" s="70"/>
      <c r="D21" s="70"/>
    </row>
    <row r="22" spans="1:4" ht="14" x14ac:dyDescent="0.3">
      <c r="A22" s="73" t="s">
        <v>194</v>
      </c>
      <c r="B22" s="74"/>
      <c r="C22" s="83"/>
    </row>
    <row r="23" spans="1:4" x14ac:dyDescent="0.25">
      <c r="A23" s="77" t="s">
        <v>218</v>
      </c>
      <c r="B23" s="70">
        <v>0</v>
      </c>
      <c r="C23" s="70">
        <v>3066</v>
      </c>
      <c r="D23" s="70">
        <f>SUM(B23:C23)</f>
        <v>3066</v>
      </c>
    </row>
    <row r="24" spans="1:4" x14ac:dyDescent="0.25">
      <c r="A24" s="78" t="s">
        <v>138</v>
      </c>
      <c r="B24" s="70">
        <v>0</v>
      </c>
      <c r="C24" s="70">
        <v>11</v>
      </c>
      <c r="D24" s="70">
        <f>SUM(B24:C24)</f>
        <v>11</v>
      </c>
    </row>
    <row r="25" spans="1:4" x14ac:dyDescent="0.25">
      <c r="A25" s="77"/>
      <c r="B25" s="70"/>
      <c r="C25" s="70"/>
      <c r="D25" s="70"/>
    </row>
    <row r="26" spans="1:4" ht="14" x14ac:dyDescent="0.3">
      <c r="A26" s="73" t="s">
        <v>195</v>
      </c>
      <c r="B26" s="74"/>
      <c r="C26" s="83"/>
    </row>
    <row r="27" spans="1:4" x14ac:dyDescent="0.25">
      <c r="A27" s="77" t="s">
        <v>156</v>
      </c>
      <c r="B27" s="70">
        <v>475</v>
      </c>
      <c r="C27" s="70">
        <v>468</v>
      </c>
      <c r="D27" s="70">
        <f>SUM(B27:C27)</f>
        <v>943</v>
      </c>
    </row>
    <row r="28" spans="1:4" x14ac:dyDescent="0.25">
      <c r="A28" s="77"/>
      <c r="B28" s="70"/>
      <c r="C28" s="70"/>
      <c r="D28" s="70"/>
    </row>
    <row r="29" spans="1:4" ht="14" x14ac:dyDescent="0.3">
      <c r="A29" s="73" t="s">
        <v>212</v>
      </c>
      <c r="B29" s="74"/>
      <c r="C29" s="83"/>
    </row>
    <row r="30" spans="1:4" x14ac:dyDescent="0.25">
      <c r="A30" s="77" t="s">
        <v>153</v>
      </c>
      <c r="B30" s="70">
        <v>19000</v>
      </c>
      <c r="C30" s="70">
        <v>19000</v>
      </c>
      <c r="D30" s="70">
        <f>SUM(B30:C30)</f>
        <v>38000</v>
      </c>
    </row>
    <row r="31" spans="1:4" x14ac:dyDescent="0.25">
      <c r="A31" s="77" t="s">
        <v>199</v>
      </c>
      <c r="B31" s="70">
        <v>1020</v>
      </c>
      <c r="C31" s="70">
        <v>0</v>
      </c>
      <c r="D31" s="70">
        <f>SUM(B31:C31)</f>
        <v>1020</v>
      </c>
    </row>
    <row r="32" spans="1:4" x14ac:dyDescent="0.25">
      <c r="A32" s="77" t="s">
        <v>219</v>
      </c>
      <c r="B32" s="70">
        <v>0</v>
      </c>
      <c r="C32" s="70">
        <v>116122</v>
      </c>
      <c r="D32" s="70">
        <f>SUM(B32:C32)</f>
        <v>116122</v>
      </c>
    </row>
    <row r="33" spans="1:4" x14ac:dyDescent="0.25">
      <c r="A33" s="77"/>
      <c r="B33" s="70"/>
      <c r="C33" s="70"/>
      <c r="D33" s="70"/>
    </row>
    <row r="34" spans="1:4" ht="14" x14ac:dyDescent="0.3">
      <c r="A34" s="73" t="s">
        <v>196</v>
      </c>
      <c r="B34" s="74"/>
      <c r="C34" s="83"/>
    </row>
    <row r="35" spans="1:4" ht="14" x14ac:dyDescent="0.3">
      <c r="A35" s="75" t="s">
        <v>220</v>
      </c>
      <c r="B35" s="76">
        <v>0</v>
      </c>
      <c r="C35" s="76">
        <v>1448</v>
      </c>
      <c r="D35" s="70">
        <f t="shared" ref="D35:D41" si="1">SUM(B35:C35)</f>
        <v>1448</v>
      </c>
    </row>
    <row r="36" spans="1:4" x14ac:dyDescent="0.25">
      <c r="A36" s="78" t="s">
        <v>197</v>
      </c>
      <c r="B36" s="70">
        <v>4644</v>
      </c>
      <c r="C36" s="70">
        <v>594</v>
      </c>
      <c r="D36" s="70">
        <f t="shared" si="1"/>
        <v>5238</v>
      </c>
    </row>
    <row r="37" spans="1:4" x14ac:dyDescent="0.25">
      <c r="A37" s="78" t="s">
        <v>198</v>
      </c>
      <c r="B37" s="70">
        <v>316</v>
      </c>
      <c r="C37" s="70">
        <v>0</v>
      </c>
      <c r="D37" s="70">
        <f t="shared" si="1"/>
        <v>316</v>
      </c>
    </row>
    <row r="38" spans="1:4" x14ac:dyDescent="0.25">
      <c r="A38" s="78" t="s">
        <v>152</v>
      </c>
      <c r="B38" s="70">
        <v>51887</v>
      </c>
      <c r="C38" s="70">
        <v>17902</v>
      </c>
      <c r="D38" s="70">
        <f t="shared" si="1"/>
        <v>69789</v>
      </c>
    </row>
    <row r="39" spans="1:4" x14ac:dyDescent="0.25">
      <c r="A39" s="77" t="s">
        <v>211</v>
      </c>
      <c r="B39" s="70">
        <v>51966</v>
      </c>
      <c r="C39" s="70">
        <v>94250</v>
      </c>
      <c r="D39" s="70">
        <f t="shared" si="1"/>
        <v>146216</v>
      </c>
    </row>
    <row r="40" spans="1:4" x14ac:dyDescent="0.25">
      <c r="A40" s="77" t="s">
        <v>202</v>
      </c>
      <c r="B40" s="70">
        <v>1748</v>
      </c>
      <c r="C40" s="70">
        <v>0</v>
      </c>
      <c r="D40" s="70">
        <f t="shared" si="1"/>
        <v>1748</v>
      </c>
    </row>
    <row r="41" spans="1:4" x14ac:dyDescent="0.25">
      <c r="A41" s="77" t="s">
        <v>199</v>
      </c>
      <c r="B41" s="70">
        <v>4173</v>
      </c>
      <c r="C41" s="70">
        <v>3850</v>
      </c>
      <c r="D41" s="70">
        <f t="shared" si="1"/>
        <v>8023</v>
      </c>
    </row>
    <row r="42" spans="1:4" ht="14" x14ac:dyDescent="0.3">
      <c r="A42" s="78"/>
      <c r="B42" s="74"/>
      <c r="C42" s="83"/>
    </row>
    <row r="43" spans="1:4" ht="14" x14ac:dyDescent="0.3">
      <c r="A43" s="73" t="s">
        <v>201</v>
      </c>
      <c r="B43" s="79"/>
      <c r="C43" s="79"/>
    </row>
    <row r="44" spans="1:4" ht="14" x14ac:dyDescent="0.3">
      <c r="A44" s="75" t="s">
        <v>222</v>
      </c>
      <c r="B44" s="76">
        <v>0</v>
      </c>
      <c r="C44" s="76">
        <v>4973</v>
      </c>
      <c r="D44" s="70">
        <f t="shared" ref="D44:D61" si="2">SUM(B44:C44)</f>
        <v>4973</v>
      </c>
    </row>
    <row r="45" spans="1:4" x14ac:dyDescent="0.25">
      <c r="A45" s="78" t="s">
        <v>216</v>
      </c>
      <c r="B45" s="79">
        <v>0</v>
      </c>
      <c r="C45" s="79">
        <v>14159</v>
      </c>
      <c r="D45" s="70">
        <f t="shared" ref="D45" si="3">SUM(B45:C45)</f>
        <v>14159</v>
      </c>
    </row>
    <row r="46" spans="1:4" x14ac:dyDescent="0.25">
      <c r="A46" s="78" t="s">
        <v>157</v>
      </c>
      <c r="B46" s="79">
        <v>534</v>
      </c>
      <c r="C46" s="79">
        <v>807</v>
      </c>
      <c r="D46" s="70">
        <f t="shared" si="2"/>
        <v>1341</v>
      </c>
    </row>
    <row r="47" spans="1:4" x14ac:dyDescent="0.25">
      <c r="A47" s="77" t="s">
        <v>158</v>
      </c>
      <c r="B47" s="70">
        <v>1392</v>
      </c>
      <c r="C47" s="70">
        <v>0</v>
      </c>
      <c r="D47" s="70">
        <f t="shared" si="2"/>
        <v>1392</v>
      </c>
    </row>
    <row r="48" spans="1:4" x14ac:dyDescent="0.25">
      <c r="A48" s="78" t="s">
        <v>148</v>
      </c>
      <c r="B48" s="79">
        <v>631</v>
      </c>
      <c r="C48" s="79">
        <v>0</v>
      </c>
      <c r="D48" s="70">
        <f t="shared" si="2"/>
        <v>631</v>
      </c>
    </row>
    <row r="49" spans="1:4" x14ac:dyDescent="0.25">
      <c r="A49" s="78" t="s">
        <v>224</v>
      </c>
      <c r="B49" s="79">
        <v>0</v>
      </c>
      <c r="C49" s="79">
        <v>491</v>
      </c>
      <c r="D49" s="70">
        <f t="shared" ref="D49" si="4">SUM(B49:C49)</f>
        <v>491</v>
      </c>
    </row>
    <row r="50" spans="1:4" x14ac:dyDescent="0.25">
      <c r="A50" s="78" t="s">
        <v>159</v>
      </c>
      <c r="B50" s="79">
        <v>0</v>
      </c>
      <c r="C50" s="79">
        <v>5753</v>
      </c>
      <c r="D50" s="70">
        <f t="shared" ref="D50" si="5">SUM(B50:C50)</f>
        <v>5753</v>
      </c>
    </row>
    <row r="51" spans="1:4" x14ac:dyDescent="0.25">
      <c r="A51" s="78" t="s">
        <v>143</v>
      </c>
      <c r="B51" s="70">
        <v>3256</v>
      </c>
      <c r="C51" s="70">
        <v>4541</v>
      </c>
      <c r="D51" s="70">
        <f t="shared" si="2"/>
        <v>7797</v>
      </c>
    </row>
    <row r="52" spans="1:4" x14ac:dyDescent="0.25">
      <c r="A52" s="77" t="s">
        <v>165</v>
      </c>
      <c r="B52" s="70">
        <v>800</v>
      </c>
      <c r="C52" s="70">
        <v>0</v>
      </c>
      <c r="D52" s="70">
        <f t="shared" si="2"/>
        <v>800</v>
      </c>
    </row>
    <row r="53" spans="1:4" x14ac:dyDescent="0.25">
      <c r="A53" s="77" t="s">
        <v>161</v>
      </c>
      <c r="B53" s="70">
        <v>1515</v>
      </c>
      <c r="C53" s="70">
        <v>0</v>
      </c>
      <c r="D53" s="70">
        <f t="shared" si="2"/>
        <v>1515</v>
      </c>
    </row>
    <row r="54" spans="1:4" x14ac:dyDescent="0.25">
      <c r="A54" s="78" t="s">
        <v>136</v>
      </c>
      <c r="B54" s="70">
        <v>30347</v>
      </c>
      <c r="C54" s="70">
        <v>23127</v>
      </c>
      <c r="D54" s="70">
        <f t="shared" si="2"/>
        <v>53474</v>
      </c>
    </row>
    <row r="55" spans="1:4" x14ac:dyDescent="0.25">
      <c r="A55" s="78" t="s">
        <v>137</v>
      </c>
      <c r="B55" s="70">
        <v>2185</v>
      </c>
      <c r="C55" s="70">
        <v>8232</v>
      </c>
      <c r="D55" s="70">
        <f t="shared" si="2"/>
        <v>10417</v>
      </c>
    </row>
    <row r="56" spans="1:4" x14ac:dyDescent="0.25">
      <c r="A56" s="78" t="s">
        <v>162</v>
      </c>
      <c r="B56" s="70">
        <v>3395</v>
      </c>
      <c r="C56" s="70">
        <v>2763</v>
      </c>
      <c r="D56" s="70">
        <f t="shared" si="2"/>
        <v>6158</v>
      </c>
    </row>
    <row r="57" spans="1:4" x14ac:dyDescent="0.25">
      <c r="A57" s="78" t="s">
        <v>152</v>
      </c>
      <c r="B57" s="70">
        <v>103850</v>
      </c>
      <c r="C57" s="70">
        <v>75507</v>
      </c>
      <c r="D57" s="70">
        <f t="shared" si="2"/>
        <v>179357</v>
      </c>
    </row>
    <row r="58" spans="1:4" x14ac:dyDescent="0.25">
      <c r="A58" s="77" t="s">
        <v>153</v>
      </c>
      <c r="B58" s="70">
        <v>191908</v>
      </c>
      <c r="C58" s="70">
        <v>0</v>
      </c>
      <c r="D58" s="70">
        <f t="shared" si="2"/>
        <v>191908</v>
      </c>
    </row>
    <row r="59" spans="1:4" x14ac:dyDescent="0.25">
      <c r="A59" s="78" t="s">
        <v>138</v>
      </c>
      <c r="B59" s="70">
        <v>75812</v>
      </c>
      <c r="C59" s="70">
        <v>50719</v>
      </c>
      <c r="D59" s="70">
        <f t="shared" si="2"/>
        <v>126531</v>
      </c>
    </row>
    <row r="60" spans="1:4" x14ac:dyDescent="0.25">
      <c r="A60" s="78" t="s">
        <v>202</v>
      </c>
      <c r="B60" s="70">
        <v>101</v>
      </c>
      <c r="C60" s="70">
        <v>155</v>
      </c>
      <c r="D60" s="70">
        <f t="shared" si="2"/>
        <v>256</v>
      </c>
    </row>
    <row r="61" spans="1:4" x14ac:dyDescent="0.25">
      <c r="A61" s="77" t="s">
        <v>221</v>
      </c>
      <c r="B61" s="70">
        <v>0</v>
      </c>
      <c r="C61" s="70">
        <v>1900</v>
      </c>
      <c r="D61" s="70">
        <f t="shared" si="2"/>
        <v>1900</v>
      </c>
    </row>
    <row r="62" spans="1:4" x14ac:dyDescent="0.25">
      <c r="A62" s="78" t="s">
        <v>139</v>
      </c>
      <c r="B62" s="70">
        <v>0</v>
      </c>
      <c r="C62" s="70">
        <v>1763</v>
      </c>
      <c r="D62" s="70">
        <f t="shared" ref="D62:D63" si="6">SUM(B62:C62)</f>
        <v>1763</v>
      </c>
    </row>
    <row r="63" spans="1:4" x14ac:dyDescent="0.25">
      <c r="A63" s="77" t="s">
        <v>223</v>
      </c>
      <c r="B63" s="70">
        <v>0</v>
      </c>
      <c r="C63" s="70">
        <v>504</v>
      </c>
      <c r="D63" s="70">
        <f t="shared" si="6"/>
        <v>504</v>
      </c>
    </row>
    <row r="64" spans="1:4" x14ac:dyDescent="0.25">
      <c r="A64" s="77" t="s">
        <v>146</v>
      </c>
      <c r="B64" s="70">
        <v>1294</v>
      </c>
      <c r="C64" s="70">
        <v>12113</v>
      </c>
      <c r="D64" s="70">
        <f t="shared" ref="D64:D73" si="7">SUM(B64:C64)</f>
        <v>13407</v>
      </c>
    </row>
    <row r="65" spans="1:4" x14ac:dyDescent="0.25">
      <c r="A65" s="78" t="s">
        <v>199</v>
      </c>
      <c r="B65" s="70">
        <v>0</v>
      </c>
      <c r="C65" s="70">
        <v>480</v>
      </c>
      <c r="D65" s="70">
        <f t="shared" ref="D65" si="8">SUM(B65:C65)</f>
        <v>480</v>
      </c>
    </row>
    <row r="66" spans="1:4" x14ac:dyDescent="0.25">
      <c r="A66" s="78" t="s">
        <v>163</v>
      </c>
      <c r="B66" s="70">
        <v>3516</v>
      </c>
      <c r="C66" s="70">
        <v>1188</v>
      </c>
      <c r="D66" s="70">
        <f t="shared" si="7"/>
        <v>4704</v>
      </c>
    </row>
    <row r="67" spans="1:4" x14ac:dyDescent="0.25">
      <c r="A67" s="78" t="s">
        <v>164</v>
      </c>
      <c r="B67" s="70">
        <v>4497</v>
      </c>
      <c r="C67" s="70">
        <v>7447</v>
      </c>
      <c r="D67" s="70">
        <f t="shared" si="7"/>
        <v>11944</v>
      </c>
    </row>
    <row r="68" spans="1:4" x14ac:dyDescent="0.25">
      <c r="A68" s="78" t="s">
        <v>185</v>
      </c>
      <c r="B68" s="70">
        <v>0</v>
      </c>
      <c r="C68" s="70">
        <v>366</v>
      </c>
      <c r="D68" s="70">
        <f t="shared" ref="D68" si="9">SUM(B68:C68)</f>
        <v>366</v>
      </c>
    </row>
    <row r="69" spans="1:4" x14ac:dyDescent="0.25">
      <c r="A69" s="78" t="s">
        <v>141</v>
      </c>
      <c r="B69" s="70">
        <v>213000</v>
      </c>
      <c r="C69" s="70">
        <v>198069</v>
      </c>
      <c r="D69" s="70">
        <f t="shared" si="7"/>
        <v>411069</v>
      </c>
    </row>
    <row r="70" spans="1:4" x14ac:dyDescent="0.25">
      <c r="A70" s="78" t="s">
        <v>200</v>
      </c>
      <c r="B70" s="70">
        <v>1350</v>
      </c>
      <c r="C70" s="70">
        <v>0</v>
      </c>
      <c r="D70" s="70">
        <f t="shared" si="7"/>
        <v>1350</v>
      </c>
    </row>
    <row r="71" spans="1:4" x14ac:dyDescent="0.25">
      <c r="A71" s="78" t="s">
        <v>156</v>
      </c>
      <c r="B71" s="70">
        <v>25668</v>
      </c>
      <c r="C71" s="70">
        <v>60155</v>
      </c>
      <c r="D71" s="70">
        <f t="shared" si="7"/>
        <v>85823</v>
      </c>
    </row>
    <row r="72" spans="1:4" x14ac:dyDescent="0.25">
      <c r="A72" s="78" t="s">
        <v>217</v>
      </c>
      <c r="B72" s="70">
        <v>0</v>
      </c>
      <c r="C72" s="70">
        <v>13012</v>
      </c>
      <c r="D72" s="70">
        <f t="shared" ref="D72" si="10">SUM(B72:C72)</f>
        <v>13012</v>
      </c>
    </row>
    <row r="73" spans="1:4" x14ac:dyDescent="0.25">
      <c r="A73" s="77" t="s">
        <v>142</v>
      </c>
      <c r="B73" s="70">
        <v>28437</v>
      </c>
      <c r="C73" s="70">
        <v>6228</v>
      </c>
      <c r="D73" s="70">
        <f t="shared" si="7"/>
        <v>34665</v>
      </c>
    </row>
    <row r="74" spans="1:4" x14ac:dyDescent="0.25">
      <c r="A74" s="77"/>
    </row>
    <row r="75" spans="1:4" ht="14" x14ac:dyDescent="0.3">
      <c r="A75" s="73" t="s">
        <v>203</v>
      </c>
      <c r="B75" s="70"/>
      <c r="C75" s="70"/>
    </row>
    <row r="76" spans="1:4" x14ac:dyDescent="0.25">
      <c r="A76" s="78" t="s">
        <v>148</v>
      </c>
      <c r="B76" s="80">
        <v>8002</v>
      </c>
      <c r="C76" s="79">
        <v>8477</v>
      </c>
      <c r="D76" s="70">
        <f t="shared" ref="D76:D82" si="11">SUM(B76:C76)</f>
        <v>16479</v>
      </c>
    </row>
    <row r="77" spans="1:4" x14ac:dyDescent="0.25">
      <c r="A77" s="78" t="s">
        <v>143</v>
      </c>
      <c r="B77" s="70">
        <v>4900</v>
      </c>
      <c r="C77" s="70">
        <v>0</v>
      </c>
      <c r="D77" s="70">
        <f t="shared" si="11"/>
        <v>4900</v>
      </c>
    </row>
    <row r="78" spans="1:4" x14ac:dyDescent="0.25">
      <c r="A78" s="78" t="s">
        <v>136</v>
      </c>
      <c r="B78" s="70">
        <v>5976</v>
      </c>
      <c r="C78" s="70">
        <v>985</v>
      </c>
      <c r="D78" s="70">
        <f t="shared" si="11"/>
        <v>6961</v>
      </c>
    </row>
    <row r="79" spans="1:4" x14ac:dyDescent="0.25">
      <c r="A79" s="78" t="s">
        <v>137</v>
      </c>
      <c r="B79" s="70">
        <v>8183</v>
      </c>
      <c r="C79" s="70">
        <v>496</v>
      </c>
      <c r="D79" s="70">
        <f t="shared" si="11"/>
        <v>8679</v>
      </c>
    </row>
    <row r="80" spans="1:4" x14ac:dyDescent="0.25">
      <c r="A80" s="77" t="s">
        <v>153</v>
      </c>
      <c r="B80" s="70">
        <v>122</v>
      </c>
      <c r="C80" s="70">
        <v>125</v>
      </c>
      <c r="D80" s="70">
        <f t="shared" si="11"/>
        <v>247</v>
      </c>
    </row>
    <row r="81" spans="1:4" x14ac:dyDescent="0.25">
      <c r="A81" s="78" t="s">
        <v>138</v>
      </c>
      <c r="B81" s="70">
        <v>15971</v>
      </c>
      <c r="C81" s="70">
        <v>14125</v>
      </c>
      <c r="D81" s="70">
        <f t="shared" si="11"/>
        <v>30096</v>
      </c>
    </row>
    <row r="82" spans="1:4" x14ac:dyDescent="0.25">
      <c r="A82" s="77" t="s">
        <v>163</v>
      </c>
      <c r="B82" s="70">
        <v>591</v>
      </c>
      <c r="C82" s="70">
        <v>0</v>
      </c>
      <c r="D82" s="70">
        <f t="shared" si="11"/>
        <v>591</v>
      </c>
    </row>
    <row r="83" spans="1:4" x14ac:dyDescent="0.25">
      <c r="A83" s="78" t="s">
        <v>164</v>
      </c>
      <c r="B83" s="70">
        <v>1826</v>
      </c>
      <c r="C83" s="70">
        <v>988</v>
      </c>
      <c r="D83" s="70">
        <f>SUM(A83:C83)</f>
        <v>2814</v>
      </c>
    </row>
    <row r="84" spans="1:4" x14ac:dyDescent="0.25">
      <c r="A84" s="77" t="s">
        <v>142</v>
      </c>
      <c r="B84" s="70">
        <v>0</v>
      </c>
      <c r="C84" s="70">
        <v>30</v>
      </c>
      <c r="D84" s="70">
        <f>SUM(A84:C84)</f>
        <v>30</v>
      </c>
    </row>
    <row r="86" spans="1:4" ht="14" x14ac:dyDescent="0.3">
      <c r="A86" s="73" t="s">
        <v>204</v>
      </c>
    </row>
    <row r="87" spans="1:4" x14ac:dyDescent="0.25">
      <c r="A87" s="78" t="s">
        <v>148</v>
      </c>
      <c r="B87" s="80">
        <v>26468</v>
      </c>
      <c r="C87" s="79">
        <v>1227</v>
      </c>
      <c r="D87" s="70">
        <f t="shared" ref="D87:D93" si="12">SUM(B87:C87)</f>
        <v>27695</v>
      </c>
    </row>
    <row r="88" spans="1:4" x14ac:dyDescent="0.25">
      <c r="A88" s="77" t="s">
        <v>136</v>
      </c>
      <c r="B88" s="70">
        <v>4480</v>
      </c>
      <c r="C88" s="70">
        <v>0</v>
      </c>
      <c r="D88" s="70">
        <f t="shared" si="12"/>
        <v>4480</v>
      </c>
    </row>
    <row r="89" spans="1:4" x14ac:dyDescent="0.25">
      <c r="A89" s="78" t="s">
        <v>152</v>
      </c>
      <c r="B89" s="70">
        <v>6000</v>
      </c>
      <c r="C89" s="70">
        <v>7200</v>
      </c>
      <c r="D89" s="70">
        <f t="shared" si="12"/>
        <v>13200</v>
      </c>
    </row>
    <row r="90" spans="1:4" x14ac:dyDescent="0.25">
      <c r="A90" s="78" t="s">
        <v>153</v>
      </c>
      <c r="B90" s="70">
        <v>210000</v>
      </c>
      <c r="C90" s="70">
        <v>120203</v>
      </c>
      <c r="D90" s="70">
        <f t="shared" si="12"/>
        <v>330203</v>
      </c>
    </row>
    <row r="91" spans="1:4" x14ac:dyDescent="0.25">
      <c r="A91" s="78" t="s">
        <v>173</v>
      </c>
      <c r="B91" s="70">
        <v>0</v>
      </c>
      <c r="C91" s="70">
        <v>310539</v>
      </c>
      <c r="D91" s="70">
        <f t="shared" si="12"/>
        <v>310539</v>
      </c>
    </row>
    <row r="92" spans="1:4" x14ac:dyDescent="0.25">
      <c r="A92" s="77" t="s">
        <v>163</v>
      </c>
      <c r="B92" s="70">
        <v>1026</v>
      </c>
      <c r="C92" s="70">
        <v>0</v>
      </c>
      <c r="D92" s="70">
        <f t="shared" si="12"/>
        <v>1026</v>
      </c>
    </row>
    <row r="93" spans="1:4" x14ac:dyDescent="0.25">
      <c r="A93" s="78" t="s">
        <v>142</v>
      </c>
      <c r="B93" s="70">
        <v>344734</v>
      </c>
      <c r="C93" s="70">
        <v>357778</v>
      </c>
      <c r="D93" s="70">
        <f t="shared" si="12"/>
        <v>702512</v>
      </c>
    </row>
    <row r="95" spans="1:4" x14ac:dyDescent="0.25">
      <c r="A95" s="78"/>
    </row>
    <row r="96" spans="1:4" ht="14" x14ac:dyDescent="0.3">
      <c r="A96" s="73" t="s">
        <v>205</v>
      </c>
      <c r="B96" s="74"/>
      <c r="C96" s="83"/>
    </row>
    <row r="97" spans="1:4" ht="14" x14ac:dyDescent="0.3">
      <c r="A97" s="77" t="s">
        <v>136</v>
      </c>
      <c r="B97" s="85">
        <v>1116</v>
      </c>
      <c r="C97" s="85">
        <v>290</v>
      </c>
      <c r="D97" s="86">
        <f>SUM(B97:C97)</f>
        <v>1406</v>
      </c>
    </row>
    <row r="98" spans="1:4" x14ac:dyDescent="0.25">
      <c r="A98" s="78"/>
    </row>
    <row r="99" spans="1:4" ht="14" x14ac:dyDescent="0.3">
      <c r="A99" s="73" t="s">
        <v>206</v>
      </c>
      <c r="B99" s="81"/>
      <c r="C99" s="76"/>
    </row>
    <row r="100" spans="1:4" ht="14" x14ac:dyDescent="0.3">
      <c r="A100" s="78" t="s">
        <v>157</v>
      </c>
      <c r="B100" s="84">
        <v>538</v>
      </c>
      <c r="C100" s="85">
        <v>1406</v>
      </c>
      <c r="D100" s="86">
        <f t="shared" ref="D100:D106" si="13">SUM(B100:C100)</f>
        <v>1944</v>
      </c>
    </row>
    <row r="101" spans="1:4" ht="14" x14ac:dyDescent="0.3">
      <c r="A101" s="78" t="s">
        <v>148</v>
      </c>
      <c r="B101" s="84">
        <v>615</v>
      </c>
      <c r="C101" s="85">
        <v>0</v>
      </c>
      <c r="D101" s="86">
        <f t="shared" si="13"/>
        <v>615</v>
      </c>
    </row>
    <row r="102" spans="1:4" ht="14" x14ac:dyDescent="0.3">
      <c r="A102" s="77" t="s">
        <v>161</v>
      </c>
      <c r="B102" s="84">
        <v>7486</v>
      </c>
      <c r="C102" s="85">
        <v>0</v>
      </c>
      <c r="D102" s="86">
        <f t="shared" si="13"/>
        <v>7486</v>
      </c>
    </row>
    <row r="103" spans="1:4" ht="14" x14ac:dyDescent="0.3">
      <c r="A103" s="77" t="s">
        <v>136</v>
      </c>
      <c r="B103" s="84">
        <v>0</v>
      </c>
      <c r="C103" s="85">
        <v>4494</v>
      </c>
      <c r="D103" s="86">
        <f t="shared" si="13"/>
        <v>4494</v>
      </c>
    </row>
    <row r="104" spans="1:4" x14ac:dyDescent="0.25">
      <c r="A104" s="78" t="s">
        <v>137</v>
      </c>
      <c r="B104" s="86">
        <v>3411</v>
      </c>
      <c r="C104" s="86">
        <v>10414</v>
      </c>
      <c r="D104" s="86">
        <f t="shared" si="13"/>
        <v>13825</v>
      </c>
    </row>
    <row r="105" spans="1:4" x14ac:dyDescent="0.25">
      <c r="A105" s="78" t="s">
        <v>146</v>
      </c>
      <c r="B105" s="86">
        <v>148299</v>
      </c>
      <c r="C105" s="86">
        <v>111555</v>
      </c>
      <c r="D105" s="86">
        <f t="shared" si="13"/>
        <v>259854</v>
      </c>
    </row>
    <row r="106" spans="1:4" x14ac:dyDescent="0.25">
      <c r="A106" s="77" t="s">
        <v>163</v>
      </c>
      <c r="B106" s="86">
        <v>697</v>
      </c>
      <c r="C106" s="86">
        <v>0</v>
      </c>
      <c r="D106" s="86">
        <f t="shared" si="13"/>
        <v>697</v>
      </c>
    </row>
    <row r="107" spans="1:4" x14ac:dyDescent="0.25">
      <c r="B107" s="70"/>
      <c r="C107" s="70"/>
    </row>
    <row r="108" spans="1:4" ht="14" x14ac:dyDescent="0.3">
      <c r="A108" s="73" t="s">
        <v>207</v>
      </c>
      <c r="B108" s="81"/>
      <c r="C108" s="76"/>
    </row>
    <row r="109" spans="1:4" ht="14" x14ac:dyDescent="0.3">
      <c r="A109" s="78" t="s">
        <v>193</v>
      </c>
      <c r="B109" s="76">
        <v>422</v>
      </c>
      <c r="C109" s="76">
        <v>0</v>
      </c>
      <c r="D109" s="70">
        <f>SUM(B109:C109)</f>
        <v>422</v>
      </c>
    </row>
    <row r="110" spans="1:4" x14ac:dyDescent="0.25">
      <c r="A110" s="78" t="s">
        <v>138</v>
      </c>
      <c r="B110" s="70">
        <v>898691</v>
      </c>
      <c r="C110" s="70">
        <v>782650</v>
      </c>
      <c r="D110" s="70">
        <f>SUM(B110:C110)</f>
        <v>1681341</v>
      </c>
    </row>
    <row r="111" spans="1:4" x14ac:dyDescent="0.25">
      <c r="A111" s="78"/>
    </row>
    <row r="112" spans="1:4" ht="14" x14ac:dyDescent="0.3">
      <c r="A112" s="73" t="s">
        <v>208</v>
      </c>
      <c r="B112" s="70"/>
      <c r="C112" s="70"/>
    </row>
    <row r="113" spans="1:5" ht="14" x14ac:dyDescent="0.3">
      <c r="A113" s="75"/>
      <c r="B113" s="70"/>
      <c r="C113" s="70"/>
    </row>
    <row r="114" spans="1:5" x14ac:dyDescent="0.25">
      <c r="A114" s="78" t="s">
        <v>141</v>
      </c>
      <c r="B114" s="70">
        <v>14535</v>
      </c>
      <c r="C114" s="70">
        <v>28816</v>
      </c>
      <c r="D114" s="70">
        <f>SUM(B114:C114)</f>
        <v>43351</v>
      </c>
    </row>
    <row r="116" spans="1:5" ht="14" x14ac:dyDescent="0.3">
      <c r="A116" s="73" t="s">
        <v>225</v>
      </c>
      <c r="B116" s="70"/>
      <c r="C116" s="70"/>
    </row>
    <row r="117" spans="1:5" x14ac:dyDescent="0.25">
      <c r="A117" s="78"/>
    </row>
    <row r="118" spans="1:5" ht="14" x14ac:dyDescent="0.3">
      <c r="A118" s="73" t="s">
        <v>209</v>
      </c>
      <c r="B118" s="81"/>
      <c r="C118" s="76"/>
    </row>
    <row r="119" spans="1:5" x14ac:dyDescent="0.25">
      <c r="A119" s="78" t="s">
        <v>136</v>
      </c>
      <c r="B119" s="79">
        <v>1614</v>
      </c>
      <c r="C119" s="79">
        <v>2645</v>
      </c>
      <c r="D119" s="86">
        <f>SUM(B119:C119)</f>
        <v>4259</v>
      </c>
      <c r="E119" s="87"/>
    </row>
    <row r="120" spans="1:5" x14ac:dyDescent="0.25">
      <c r="A120" s="77" t="s">
        <v>138</v>
      </c>
      <c r="B120" s="86">
        <v>202</v>
      </c>
      <c r="C120" s="86">
        <v>0</v>
      </c>
      <c r="D120" s="86">
        <f>SUM(B120:C120)</f>
        <v>202</v>
      </c>
      <c r="E120" s="87"/>
    </row>
    <row r="121" spans="1:5" x14ac:dyDescent="0.25">
      <c r="A121" s="77" t="s">
        <v>141</v>
      </c>
      <c r="B121" s="86">
        <v>0</v>
      </c>
      <c r="C121" s="86">
        <v>1010</v>
      </c>
      <c r="D121" s="86">
        <f>SUM(B121:C121)</f>
        <v>1010</v>
      </c>
      <c r="E121" s="87"/>
    </row>
    <row r="122" spans="1:5" x14ac:dyDescent="0.25">
      <c r="B122" s="87"/>
      <c r="C122" s="87"/>
      <c r="D122" s="87"/>
      <c r="E122" s="87"/>
    </row>
  </sheetData>
  <mergeCells count="1">
    <mergeCell ref="A1:E1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topLeftCell="B14" zoomScale="84" zoomScaleNormal="84" workbookViewId="0">
      <selection activeCell="Q39" sqref="Q39"/>
    </sheetView>
  </sheetViews>
  <sheetFormatPr defaultColWidth="8.81640625" defaultRowHeight="14" x14ac:dyDescent="0.3"/>
  <cols>
    <col min="1" max="1" width="10.453125" style="1" customWidth="1"/>
    <col min="2" max="2" width="9.1796875" style="1" customWidth="1"/>
    <col min="3" max="3" width="35.81640625" style="1" bestFit="1" customWidth="1"/>
    <col min="4" max="4" width="26.81640625" style="1" customWidth="1"/>
    <col min="5" max="5" width="15.453125" style="1" bestFit="1" customWidth="1"/>
    <col min="6" max="6" width="12.81640625" style="1" customWidth="1"/>
    <col min="7" max="7" width="12.1796875" style="1" customWidth="1"/>
    <col min="8" max="8" width="11.1796875" style="1" customWidth="1"/>
    <col min="9" max="9" width="9.81640625" style="1" customWidth="1"/>
    <col min="10" max="10" width="5.453125" style="1" bestFit="1" customWidth="1"/>
    <col min="11" max="11" width="4.453125" style="1" bestFit="1" customWidth="1"/>
    <col min="12" max="12" width="3.81640625" style="1" bestFit="1" customWidth="1"/>
    <col min="13" max="14" width="4.81640625" style="1" bestFit="1" customWidth="1"/>
    <col min="15" max="15" width="4.54296875" style="1" bestFit="1" customWidth="1"/>
    <col min="16" max="16" width="5.1796875" style="1" bestFit="1" customWidth="1"/>
    <col min="17" max="17" width="7.453125" style="1" customWidth="1"/>
    <col min="18" max="18" width="11.453125" style="1" customWidth="1"/>
    <col min="19" max="19" width="9.81640625" style="1" customWidth="1"/>
    <col min="20" max="20" width="10.54296875" style="1" hidden="1" customWidth="1"/>
    <col min="21" max="27" width="0" style="1" hidden="1" customWidth="1"/>
    <col min="28" max="16384" width="8.81640625" style="1"/>
  </cols>
  <sheetData>
    <row r="1" spans="1:27" ht="34.75" customHeight="1" x14ac:dyDescent="0.3">
      <c r="A1" s="119" t="s">
        <v>181</v>
      </c>
      <c r="B1" s="120"/>
      <c r="C1" s="121"/>
      <c r="D1" s="121"/>
      <c r="E1" s="121"/>
      <c r="F1" s="62"/>
      <c r="G1" s="62"/>
      <c r="H1" s="62"/>
      <c r="I1" s="62"/>
      <c r="J1" s="62"/>
      <c r="K1" s="62"/>
      <c r="L1" s="45"/>
      <c r="M1" s="45"/>
      <c r="N1" s="33"/>
      <c r="O1" s="33"/>
      <c r="P1" s="33"/>
      <c r="Q1" s="33"/>
      <c r="R1" s="33"/>
      <c r="S1" s="33"/>
    </row>
    <row r="2" spans="1:27" s="4" customFormat="1" ht="28" x14ac:dyDescent="0.3">
      <c r="A2" s="34" t="s">
        <v>33</v>
      </c>
      <c r="B2" s="34" t="s">
        <v>32</v>
      </c>
      <c r="C2" s="34" t="s">
        <v>31</v>
      </c>
      <c r="D2" s="35" t="s">
        <v>87</v>
      </c>
      <c r="E2" s="36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4" t="s">
        <v>28</v>
      </c>
      <c r="S2" s="40" t="s">
        <v>90</v>
      </c>
      <c r="T2" s="6"/>
      <c r="U2" s="6"/>
      <c r="V2" s="6"/>
      <c r="W2" s="6"/>
      <c r="X2" s="6"/>
      <c r="Y2" s="6"/>
      <c r="Z2" s="6"/>
      <c r="AA2" s="6"/>
    </row>
    <row r="3" spans="1:27" s="4" customFormat="1" ht="16.399999999999999" customHeight="1" x14ac:dyDescent="0.3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4"/>
      <c r="T3" s="5"/>
      <c r="U3" s="5"/>
      <c r="V3" s="5"/>
      <c r="W3" s="5"/>
      <c r="X3" s="5"/>
      <c r="Y3" s="5"/>
      <c r="Z3" s="5"/>
      <c r="AA3" s="5"/>
    </row>
    <row r="4" spans="1:27" x14ac:dyDescent="0.3">
      <c r="A4" s="33" t="s">
        <v>17</v>
      </c>
      <c r="B4" s="33" t="s">
        <v>6</v>
      </c>
      <c r="C4" s="33" t="s">
        <v>27</v>
      </c>
      <c r="D4" s="33" t="s">
        <v>3</v>
      </c>
      <c r="E4" s="45">
        <v>5678117</v>
      </c>
      <c r="F4" s="45"/>
      <c r="G4" s="45">
        <v>0</v>
      </c>
      <c r="H4" s="45">
        <v>0</v>
      </c>
      <c r="I4" s="45">
        <f>$R4-SUM($F4:H4)</f>
        <v>0</v>
      </c>
      <c r="J4" s="45"/>
      <c r="K4" s="45"/>
      <c r="L4" s="45"/>
      <c r="M4" s="45"/>
      <c r="N4" s="46"/>
      <c r="O4" s="46"/>
      <c r="P4" s="46"/>
      <c r="Q4" s="46"/>
      <c r="R4" s="46"/>
      <c r="S4" s="44">
        <f>+R4/E4</f>
        <v>0</v>
      </c>
      <c r="T4" s="2"/>
      <c r="U4" s="2"/>
      <c r="V4" s="2"/>
      <c r="W4" s="2"/>
      <c r="X4" s="2"/>
      <c r="Y4" s="2"/>
      <c r="Z4" s="2"/>
      <c r="AA4" s="2"/>
    </row>
    <row r="5" spans="1:27" x14ac:dyDescent="0.3">
      <c r="A5" s="33" t="s">
        <v>17</v>
      </c>
      <c r="B5" s="33" t="s">
        <v>6</v>
      </c>
      <c r="C5" s="33" t="s">
        <v>27</v>
      </c>
      <c r="D5" s="33" t="s">
        <v>1</v>
      </c>
      <c r="E5" s="45">
        <v>1016723</v>
      </c>
      <c r="F5" s="45">
        <v>79339</v>
      </c>
      <c r="G5" s="45">
        <v>98616.200000000012</v>
      </c>
      <c r="H5" s="45">
        <v>165184.79999999999</v>
      </c>
      <c r="I5" s="45">
        <f>$R5-SUM($F5:H5)</f>
        <v>103968.64000000001</v>
      </c>
      <c r="J5" s="45"/>
      <c r="K5" s="45"/>
      <c r="L5" s="45"/>
      <c r="M5" s="45"/>
      <c r="N5" s="46"/>
      <c r="O5" s="46"/>
      <c r="P5" s="46"/>
      <c r="Q5" s="46"/>
      <c r="R5">
        <v>447108.64</v>
      </c>
      <c r="S5" s="44">
        <f>+R5/E5</f>
        <v>0.43975462343234095</v>
      </c>
      <c r="T5" s="2"/>
      <c r="U5" s="2"/>
      <c r="V5" s="2"/>
      <c r="W5" s="2"/>
      <c r="X5" s="2"/>
      <c r="Y5" s="2"/>
      <c r="Z5" s="2"/>
      <c r="AA5" s="2"/>
    </row>
    <row r="6" spans="1:27" s="14" customFormat="1" x14ac:dyDescent="0.3">
      <c r="A6" s="47" t="s">
        <v>17</v>
      </c>
      <c r="B6" s="47" t="s">
        <v>6</v>
      </c>
      <c r="C6" s="47" t="s">
        <v>27</v>
      </c>
      <c r="D6" s="48" t="s">
        <v>88</v>
      </c>
      <c r="E6" s="49">
        <f>SUM(E4:E5)</f>
        <v>6694840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  <c r="R6" s="49"/>
      <c r="S6" s="58"/>
      <c r="T6" s="13"/>
      <c r="U6" s="13"/>
      <c r="V6" s="13"/>
      <c r="W6" s="13"/>
      <c r="X6" s="13"/>
      <c r="Y6" s="13"/>
      <c r="Z6" s="13"/>
    </row>
    <row r="7" spans="1:27" x14ac:dyDescent="0.3">
      <c r="A7" s="33"/>
      <c r="B7" s="33"/>
      <c r="C7" s="33"/>
      <c r="D7" s="33"/>
      <c r="E7" s="45"/>
      <c r="F7" s="45"/>
      <c r="G7" s="45"/>
      <c r="H7" s="45"/>
      <c r="I7" s="45"/>
      <c r="J7" s="45"/>
      <c r="K7" s="45"/>
      <c r="L7" s="45"/>
      <c r="M7" s="45"/>
      <c r="N7" s="46"/>
      <c r="O7" s="46"/>
      <c r="P7" s="46"/>
      <c r="Q7" s="46"/>
      <c r="R7" s="46"/>
      <c r="S7" s="44"/>
      <c r="T7" s="2"/>
      <c r="U7" s="2"/>
      <c r="V7" s="2"/>
      <c r="W7" s="2"/>
      <c r="X7" s="2"/>
      <c r="Y7" s="2"/>
      <c r="Z7" s="2"/>
      <c r="AA7" s="2"/>
    </row>
    <row r="8" spans="1:27" x14ac:dyDescent="0.3">
      <c r="A8" s="33" t="s">
        <v>17</v>
      </c>
      <c r="B8" s="33" t="s">
        <v>26</v>
      </c>
      <c r="C8" s="33" t="s">
        <v>25</v>
      </c>
      <c r="D8" s="33" t="s">
        <v>1</v>
      </c>
      <c r="E8" s="45">
        <v>99500</v>
      </c>
      <c r="F8" s="45"/>
      <c r="G8" s="45">
        <v>0</v>
      </c>
      <c r="H8" s="45">
        <v>0</v>
      </c>
      <c r="I8" s="45">
        <f>$R8-SUM($F8:H8)</f>
        <v>0</v>
      </c>
      <c r="J8" s="45"/>
      <c r="K8" s="45"/>
      <c r="L8" s="45"/>
      <c r="M8" s="45"/>
      <c r="N8" s="46"/>
      <c r="O8" s="46"/>
      <c r="P8" s="46"/>
      <c r="Q8" s="46"/>
      <c r="R8" s="46"/>
      <c r="S8" s="44">
        <f>+R8/E8</f>
        <v>0</v>
      </c>
      <c r="T8" s="2"/>
      <c r="U8" s="2"/>
      <c r="V8" s="2"/>
      <c r="W8" s="2"/>
      <c r="X8" s="2"/>
      <c r="Y8" s="2"/>
      <c r="Z8" s="2"/>
      <c r="AA8" s="2"/>
    </row>
    <row r="9" spans="1:27" x14ac:dyDescent="0.3">
      <c r="A9" s="33"/>
      <c r="B9" s="33"/>
      <c r="C9" s="33"/>
      <c r="D9" s="33"/>
      <c r="E9" s="45"/>
      <c r="F9" s="45"/>
      <c r="G9" s="45"/>
      <c r="H9" s="45"/>
      <c r="I9" s="45"/>
      <c r="J9" s="45"/>
      <c r="K9" s="45"/>
      <c r="L9" s="45"/>
      <c r="M9" s="45"/>
      <c r="N9" s="46"/>
      <c r="O9" s="46"/>
      <c r="P9" s="46"/>
      <c r="Q9" s="46"/>
      <c r="R9" s="46"/>
      <c r="S9" s="44"/>
      <c r="T9" s="2"/>
      <c r="U9" s="2"/>
      <c r="V9" s="2"/>
      <c r="W9" s="2"/>
      <c r="X9" s="2"/>
      <c r="Y9" s="2"/>
      <c r="Z9" s="2"/>
      <c r="AA9" s="2"/>
    </row>
    <row r="10" spans="1:27" x14ac:dyDescent="0.3">
      <c r="A10" s="33" t="s">
        <v>17</v>
      </c>
      <c r="B10" s="33" t="s">
        <v>24</v>
      </c>
      <c r="C10" s="33" t="s">
        <v>23</v>
      </c>
      <c r="D10" s="33" t="s">
        <v>4</v>
      </c>
      <c r="E10" s="45">
        <v>1016046</v>
      </c>
      <c r="F10" s="45"/>
      <c r="G10" s="45">
        <v>0</v>
      </c>
      <c r="H10" s="45">
        <v>0</v>
      </c>
      <c r="I10" s="45">
        <f>$R10-SUM($F10:H10)</f>
        <v>0</v>
      </c>
      <c r="J10" s="45"/>
      <c r="K10" s="45"/>
      <c r="L10" s="45"/>
      <c r="M10" s="45"/>
      <c r="N10" s="46"/>
      <c r="O10" s="51"/>
      <c r="P10" s="46"/>
      <c r="Q10" s="46"/>
      <c r="R10"/>
      <c r="S10" s="44">
        <f>+R10/E10</f>
        <v>0</v>
      </c>
      <c r="T10" s="2"/>
      <c r="U10" s="2"/>
      <c r="V10" s="2"/>
      <c r="W10" s="2"/>
      <c r="X10" s="2"/>
      <c r="Y10" s="2"/>
      <c r="Z10" s="2"/>
      <c r="AA10" s="2"/>
    </row>
    <row r="11" spans="1:27" x14ac:dyDescent="0.3">
      <c r="A11" s="33" t="s">
        <v>17</v>
      </c>
      <c r="B11" s="33" t="s">
        <v>24</v>
      </c>
      <c r="C11" s="33" t="s">
        <v>23</v>
      </c>
      <c r="D11" s="52" t="s">
        <v>109</v>
      </c>
      <c r="E11" s="45">
        <v>154221</v>
      </c>
      <c r="F11" s="45">
        <v>85060</v>
      </c>
      <c r="G11" s="45">
        <v>69161</v>
      </c>
      <c r="H11" s="45">
        <v>0</v>
      </c>
      <c r="I11" s="45">
        <f>$R11-SUM($F11:H11)</f>
        <v>0</v>
      </c>
      <c r="J11" s="45"/>
      <c r="K11" s="45"/>
      <c r="L11" s="45"/>
      <c r="M11" s="45"/>
      <c r="N11" s="46"/>
      <c r="O11" s="46"/>
      <c r="P11" s="46"/>
      <c r="Q11" s="46"/>
      <c r="R11">
        <v>154221</v>
      </c>
      <c r="S11" s="44">
        <f>+R11/E11</f>
        <v>1</v>
      </c>
      <c r="T11" s="2"/>
      <c r="U11" s="2"/>
      <c r="V11" s="2"/>
      <c r="W11" s="2"/>
      <c r="X11" s="2"/>
      <c r="Y11" s="2"/>
      <c r="Z11" s="2"/>
      <c r="AA11" s="2"/>
    </row>
    <row r="12" spans="1:27" x14ac:dyDescent="0.3">
      <c r="A12" s="33" t="s">
        <v>17</v>
      </c>
      <c r="B12" s="33" t="s">
        <v>24</v>
      </c>
      <c r="C12" s="33" t="s">
        <v>23</v>
      </c>
      <c r="D12" s="33" t="s">
        <v>1</v>
      </c>
      <c r="E12" s="45">
        <v>2934733</v>
      </c>
      <c r="F12" s="45">
        <v>1367575</v>
      </c>
      <c r="G12" s="45">
        <v>1263928.5899999999</v>
      </c>
      <c r="H12" s="45">
        <v>303229.41000000015</v>
      </c>
      <c r="I12" s="45">
        <f>$R12-SUM($F12:H12)</f>
        <v>0</v>
      </c>
      <c r="J12" s="45"/>
      <c r="K12" s="45"/>
      <c r="L12" s="45"/>
      <c r="M12" s="45"/>
      <c r="N12" s="46"/>
      <c r="O12" s="46"/>
      <c r="P12" s="46"/>
      <c r="Q12" s="46"/>
      <c r="R12">
        <v>2934733</v>
      </c>
      <c r="S12" s="44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4" customFormat="1" x14ac:dyDescent="0.3">
      <c r="A13" s="47" t="s">
        <v>17</v>
      </c>
      <c r="B13" s="47" t="str">
        <f>+B12</f>
        <v>10</v>
      </c>
      <c r="C13" s="47" t="str">
        <f>+C12</f>
        <v>Dairy Products</v>
      </c>
      <c r="D13" s="48" t="s">
        <v>88</v>
      </c>
      <c r="E13" s="49">
        <f>SUM(E10:E12)</f>
        <v>4105000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58"/>
      <c r="T13" s="13"/>
      <c r="U13" s="13"/>
      <c r="V13" s="13"/>
      <c r="W13" s="13"/>
      <c r="X13" s="13"/>
      <c r="Y13" s="13"/>
      <c r="Z13" s="13"/>
      <c r="AA13" s="13"/>
    </row>
    <row r="14" spans="1:27" x14ac:dyDescent="0.3">
      <c r="A14" s="33"/>
      <c r="B14" s="33"/>
      <c r="C14" s="33"/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6"/>
      <c r="S14" s="44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33" t="s">
        <v>17</v>
      </c>
      <c r="B15" s="33" t="s">
        <v>21</v>
      </c>
      <c r="C15" s="33" t="s">
        <v>20</v>
      </c>
      <c r="D15" s="33" t="s">
        <v>22</v>
      </c>
      <c r="E15" s="45">
        <v>4415616</v>
      </c>
      <c r="F15" s="45">
        <v>1345892</v>
      </c>
      <c r="G15" s="45"/>
      <c r="H15" s="45">
        <v>2898018</v>
      </c>
      <c r="I15" s="45">
        <f>$R15-SUM($F15:H15)</f>
        <v>0</v>
      </c>
      <c r="J15" s="45"/>
      <c r="K15" s="45"/>
      <c r="L15" s="45"/>
      <c r="M15" s="45"/>
      <c r="N15" s="46"/>
      <c r="O15" s="53"/>
      <c r="P15" s="46"/>
      <c r="Q15" s="46"/>
      <c r="R15">
        <v>4243910</v>
      </c>
      <c r="S15" s="44">
        <f t="shared" ref="S15:S20" si="0">+R15/E15</f>
        <v>0.96111391932631818</v>
      </c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33" t="s">
        <v>17</v>
      </c>
      <c r="B16" s="33" t="s">
        <v>21</v>
      </c>
      <c r="C16" s="33"/>
      <c r="D16" s="54" t="s">
        <v>78</v>
      </c>
      <c r="E16" s="45">
        <v>91625</v>
      </c>
      <c r="F16" s="45"/>
      <c r="G16" s="45">
        <v>0</v>
      </c>
      <c r="H16" s="45">
        <v>0</v>
      </c>
      <c r="I16" s="45">
        <f>$R16-SUM($F16:H16)</f>
        <v>0</v>
      </c>
      <c r="J16" s="45"/>
      <c r="K16" s="45"/>
      <c r="L16" s="45"/>
      <c r="M16" s="45"/>
      <c r="N16" s="46"/>
      <c r="O16" s="53"/>
      <c r="P16" s="46"/>
      <c r="Q16" s="46"/>
      <c r="R16" s="46"/>
      <c r="S16" s="44">
        <f t="shared" si="0"/>
        <v>0</v>
      </c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33" t="s">
        <v>17</v>
      </c>
      <c r="B17" s="33" t="s">
        <v>21</v>
      </c>
      <c r="C17" s="33"/>
      <c r="D17" s="54" t="s">
        <v>79</v>
      </c>
      <c r="E17" s="45">
        <v>994274</v>
      </c>
      <c r="F17" s="45">
        <v>37296</v>
      </c>
      <c r="G17" s="45">
        <v>148790</v>
      </c>
      <c r="H17" s="45">
        <v>37199</v>
      </c>
      <c r="I17" s="45">
        <f>$R17-SUM($F17:H17)</f>
        <v>55814</v>
      </c>
      <c r="J17" s="45"/>
      <c r="K17" s="45"/>
      <c r="L17" s="45"/>
      <c r="M17" s="45"/>
      <c r="N17" s="46"/>
      <c r="O17" s="46"/>
      <c r="P17" s="46"/>
      <c r="Q17" s="46"/>
      <c r="R17">
        <v>279099</v>
      </c>
      <c r="S17" s="44">
        <f t="shared" si="0"/>
        <v>0.28070632441359222</v>
      </c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33" t="s">
        <v>17</v>
      </c>
      <c r="B18" s="33" t="s">
        <v>21</v>
      </c>
      <c r="C18" s="33"/>
      <c r="D18" s="54" t="s">
        <v>80</v>
      </c>
      <c r="E18" s="45">
        <v>31751</v>
      </c>
      <c r="F18" s="45"/>
      <c r="G18" s="45">
        <v>18615</v>
      </c>
      <c r="H18" s="45">
        <v>0</v>
      </c>
      <c r="I18" s="45">
        <f>$R18-SUM($F18:H18)</f>
        <v>0</v>
      </c>
      <c r="J18" s="45"/>
      <c r="K18" s="45"/>
      <c r="L18" s="45"/>
      <c r="M18" s="45"/>
      <c r="N18" s="46"/>
      <c r="O18" s="53"/>
      <c r="P18" s="46"/>
      <c r="Q18" s="46"/>
      <c r="R18">
        <v>18615</v>
      </c>
      <c r="S18" s="44">
        <f t="shared" si="0"/>
        <v>0.58628074706308464</v>
      </c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33" t="s">
        <v>17</v>
      </c>
      <c r="B19" s="33" t="s">
        <v>21</v>
      </c>
      <c r="C19" s="33"/>
      <c r="D19" s="54" t="s">
        <v>81</v>
      </c>
      <c r="E19" s="45">
        <v>2267</v>
      </c>
      <c r="F19" s="45"/>
      <c r="G19" s="45">
        <v>0</v>
      </c>
      <c r="H19" s="45">
        <v>0</v>
      </c>
      <c r="I19" s="45">
        <f>$R19-SUM($F19:H19)</f>
        <v>0</v>
      </c>
      <c r="J19" s="45"/>
      <c r="K19" s="45"/>
      <c r="L19" s="45"/>
      <c r="M19" s="45"/>
      <c r="N19" s="46"/>
      <c r="O19" s="53"/>
      <c r="P19" s="46"/>
      <c r="Q19" s="46"/>
      <c r="R19" s="46"/>
      <c r="S19" s="44">
        <f t="shared" si="0"/>
        <v>0</v>
      </c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33" t="s">
        <v>17</v>
      </c>
      <c r="B20" s="33" t="s">
        <v>21</v>
      </c>
      <c r="C20" s="33"/>
      <c r="D20" s="54" t="s">
        <v>82</v>
      </c>
      <c r="E20" s="45">
        <v>9979</v>
      </c>
      <c r="F20" s="45"/>
      <c r="G20" s="45">
        <v>0</v>
      </c>
      <c r="H20" s="45">
        <v>0</v>
      </c>
      <c r="I20" s="45">
        <f>$R20-SUM($F20:H20)</f>
        <v>0</v>
      </c>
      <c r="J20" s="45"/>
      <c r="K20" s="45"/>
      <c r="L20" s="45"/>
      <c r="M20" s="45"/>
      <c r="N20" s="46"/>
      <c r="O20" s="53"/>
      <c r="P20" s="46"/>
      <c r="Q20" s="46"/>
      <c r="R20" s="46"/>
      <c r="S20" s="44">
        <f t="shared" si="0"/>
        <v>0</v>
      </c>
      <c r="T20" s="2"/>
      <c r="U20" s="2"/>
      <c r="V20" s="2"/>
      <c r="W20" s="2"/>
      <c r="X20" s="2"/>
      <c r="Y20" s="2"/>
      <c r="Z20" s="2"/>
      <c r="AA20" s="2"/>
    </row>
    <row r="21" spans="1:27" x14ac:dyDescent="0.3">
      <c r="A21" s="33" t="s">
        <v>17</v>
      </c>
      <c r="B21" s="33" t="s">
        <v>21</v>
      </c>
      <c r="C21" s="33"/>
      <c r="D21" s="54" t="s">
        <v>83</v>
      </c>
      <c r="E21" s="45">
        <v>605092</v>
      </c>
      <c r="F21" s="45"/>
      <c r="G21" s="45">
        <v>0</v>
      </c>
      <c r="H21" s="45">
        <v>0</v>
      </c>
      <c r="I21" s="45">
        <f>$R21-SUM($F21:H21)</f>
        <v>0</v>
      </c>
      <c r="J21" s="45"/>
      <c r="K21" s="45"/>
      <c r="L21" s="45"/>
      <c r="M21" s="45"/>
      <c r="N21" s="46"/>
      <c r="O21" s="53"/>
      <c r="P21" s="46"/>
      <c r="Q21" s="46"/>
      <c r="R21" s="46"/>
      <c r="S21" s="44">
        <f t="shared" ref="S21:S22" si="1">+R21/E21</f>
        <v>0</v>
      </c>
      <c r="T21" s="2"/>
      <c r="U21" s="2"/>
      <c r="V21" s="2"/>
      <c r="W21" s="2"/>
      <c r="X21" s="2"/>
      <c r="Y21" s="2"/>
      <c r="Z21" s="2"/>
      <c r="AA21" s="2"/>
    </row>
    <row r="22" spans="1:27" x14ac:dyDescent="0.3">
      <c r="A22" s="33" t="s">
        <v>17</v>
      </c>
      <c r="B22" s="33" t="s">
        <v>21</v>
      </c>
      <c r="C22" s="33"/>
      <c r="D22" s="54" t="s">
        <v>84</v>
      </c>
      <c r="E22" s="45">
        <v>4989</v>
      </c>
      <c r="F22" s="45"/>
      <c r="G22" s="45">
        <v>0</v>
      </c>
      <c r="H22" s="45">
        <v>0</v>
      </c>
      <c r="I22" s="45">
        <f>$R22-SUM($F22:H22)</f>
        <v>0</v>
      </c>
      <c r="J22" s="45"/>
      <c r="K22" s="45"/>
      <c r="L22" s="45"/>
      <c r="M22" s="45"/>
      <c r="N22" s="46"/>
      <c r="O22" s="53"/>
      <c r="P22" s="46"/>
      <c r="Q22" s="46"/>
      <c r="R22" s="46"/>
      <c r="S22" s="44">
        <f t="shared" si="1"/>
        <v>0</v>
      </c>
      <c r="T22" s="2"/>
      <c r="U22" s="2"/>
      <c r="V22" s="2"/>
      <c r="W22" s="2"/>
      <c r="X22" s="2"/>
      <c r="Y22" s="2"/>
      <c r="Z22" s="2"/>
      <c r="AA22" s="2"/>
    </row>
    <row r="23" spans="1:27" x14ac:dyDescent="0.3">
      <c r="A23" s="33" t="s">
        <v>17</v>
      </c>
      <c r="B23" s="33" t="s">
        <v>21</v>
      </c>
      <c r="C23" s="33"/>
      <c r="D23" s="54" t="s">
        <v>85</v>
      </c>
      <c r="E23" s="45">
        <v>153314</v>
      </c>
      <c r="F23" s="45">
        <v>17277</v>
      </c>
      <c r="G23" s="45">
        <v>0</v>
      </c>
      <c r="H23" s="45">
        <v>19844</v>
      </c>
      <c r="I23" s="45">
        <f>$R23-SUM($F23:H23)</f>
        <v>51623.06</v>
      </c>
      <c r="J23" s="45"/>
      <c r="K23" s="45"/>
      <c r="L23" s="45"/>
      <c r="M23" s="45"/>
      <c r="N23" s="46"/>
      <c r="O23" s="46"/>
      <c r="P23" s="46"/>
      <c r="Q23" s="46"/>
      <c r="R23">
        <v>88744.06</v>
      </c>
      <c r="S23" s="44">
        <f>+R23/E23</f>
        <v>0.57883859269212201</v>
      </c>
      <c r="T23" s="2"/>
      <c r="U23" s="2"/>
      <c r="V23" s="2"/>
      <c r="W23" s="2"/>
      <c r="X23" s="2"/>
      <c r="Y23" s="2"/>
      <c r="Z23" s="2"/>
      <c r="AA23" s="2"/>
    </row>
    <row r="24" spans="1:27" x14ac:dyDescent="0.3">
      <c r="A24" s="33" t="s">
        <v>17</v>
      </c>
      <c r="B24" s="33" t="s">
        <v>21</v>
      </c>
      <c r="C24" s="33"/>
      <c r="D24" s="54" t="s">
        <v>86</v>
      </c>
      <c r="E24" s="45">
        <v>548393</v>
      </c>
      <c r="F24" s="45">
        <v>30308</v>
      </c>
      <c r="G24" s="45">
        <v>76051</v>
      </c>
      <c r="H24" s="45">
        <v>92915</v>
      </c>
      <c r="I24" s="45">
        <f>$R24-SUM($F24:H24)</f>
        <v>46626</v>
      </c>
      <c r="J24" s="45"/>
      <c r="K24" s="45"/>
      <c r="L24" s="45"/>
      <c r="M24" s="45"/>
      <c r="N24" s="46"/>
      <c r="O24" s="46"/>
      <c r="P24" s="46"/>
      <c r="Q24" s="46"/>
      <c r="R24">
        <v>245900</v>
      </c>
      <c r="S24" s="44">
        <f>+R24/E24</f>
        <v>0.44840105544746195</v>
      </c>
      <c r="T24" s="2"/>
      <c r="U24" s="2"/>
      <c r="V24" s="2"/>
      <c r="W24" s="2"/>
      <c r="X24" s="2"/>
      <c r="Y24" s="2"/>
      <c r="Z24" s="2"/>
      <c r="AA24" s="2"/>
    </row>
    <row r="25" spans="1:27" s="14" customFormat="1" x14ac:dyDescent="0.3">
      <c r="A25" s="47" t="s">
        <v>17</v>
      </c>
      <c r="B25" s="47" t="s">
        <v>21</v>
      </c>
      <c r="C25" s="47" t="s">
        <v>20</v>
      </c>
      <c r="D25" s="48" t="s">
        <v>88</v>
      </c>
      <c r="E25" s="49">
        <f t="shared" ref="E25" si="2">SUM(E15:E24)</f>
        <v>6857300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9"/>
      <c r="R25" s="49"/>
      <c r="S25" s="58"/>
      <c r="T25" s="13"/>
      <c r="U25" s="13"/>
      <c r="V25" s="13"/>
      <c r="W25" s="13"/>
      <c r="X25" s="13"/>
      <c r="Y25" s="13"/>
      <c r="Z25" s="13"/>
      <c r="AA25" s="13"/>
    </row>
    <row r="26" spans="1:27" x14ac:dyDescent="0.3">
      <c r="A26" s="33"/>
      <c r="B26" s="33"/>
      <c r="C26" s="33"/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5"/>
      <c r="R26" s="45"/>
      <c r="S26" s="44"/>
      <c r="T26" s="2"/>
      <c r="U26" s="8"/>
      <c r="V26" s="8"/>
      <c r="W26" s="8"/>
      <c r="X26" s="8"/>
      <c r="Y26" s="8"/>
      <c r="Z26" s="8"/>
      <c r="AA26" s="8"/>
    </row>
    <row r="27" spans="1:27" x14ac:dyDescent="0.3">
      <c r="A27" s="33" t="s">
        <v>17</v>
      </c>
      <c r="B27" s="33" t="s">
        <v>19</v>
      </c>
      <c r="C27" s="33"/>
      <c r="D27" s="33" t="s">
        <v>1</v>
      </c>
      <c r="E27" s="45">
        <v>71019</v>
      </c>
      <c r="F27" s="45"/>
      <c r="G27" s="45">
        <v>0</v>
      </c>
      <c r="H27" s="45">
        <v>0</v>
      </c>
      <c r="I27" s="45">
        <f>$R27-SUM($F27:H27)</f>
        <v>0</v>
      </c>
      <c r="J27" s="45"/>
      <c r="K27" s="45"/>
      <c r="L27" s="45"/>
      <c r="M27" s="45"/>
      <c r="N27" s="56"/>
      <c r="O27" s="46"/>
      <c r="P27" s="46"/>
      <c r="Q27" s="46"/>
      <c r="R27" s="46"/>
      <c r="S27" s="44">
        <f>+R27/E27</f>
        <v>0</v>
      </c>
      <c r="T27" s="2"/>
      <c r="U27" s="2"/>
      <c r="V27" s="2"/>
      <c r="W27" s="2"/>
      <c r="X27" s="2"/>
      <c r="Y27" s="2"/>
      <c r="Z27" s="2"/>
      <c r="AA27" s="2"/>
    </row>
    <row r="28" spans="1:27" s="14" customFormat="1" x14ac:dyDescent="0.3">
      <c r="A28" s="47" t="s">
        <v>17</v>
      </c>
      <c r="B28" s="47" t="str">
        <f>+B27</f>
        <v>12</v>
      </c>
      <c r="C28" s="47" t="s">
        <v>18</v>
      </c>
      <c r="D28" s="48" t="s">
        <v>88</v>
      </c>
      <c r="E28" s="49">
        <f>SUM(E27:E27)</f>
        <v>71019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49"/>
      <c r="R28" s="49"/>
      <c r="S28" s="58"/>
      <c r="T28" s="13"/>
      <c r="U28" s="13"/>
      <c r="V28" s="13"/>
      <c r="W28" s="13"/>
      <c r="X28" s="13"/>
      <c r="Y28" s="13"/>
      <c r="Z28" s="13"/>
      <c r="AA28" s="13"/>
    </row>
    <row r="29" spans="1:27" x14ac:dyDescent="0.3">
      <c r="A29" s="33"/>
      <c r="B29" s="33"/>
      <c r="C29" s="33"/>
      <c r="D29" s="33"/>
      <c r="E29" s="45"/>
      <c r="F29" s="45"/>
      <c r="G29" s="45"/>
      <c r="H29" s="45"/>
      <c r="I29" s="45"/>
      <c r="J29" s="45"/>
      <c r="K29" s="45"/>
      <c r="L29" s="45"/>
      <c r="M29" s="45"/>
      <c r="N29" s="56"/>
      <c r="O29" s="46"/>
      <c r="P29" s="46"/>
      <c r="Q29" s="46"/>
      <c r="R29" s="46"/>
      <c r="S29" s="44"/>
      <c r="T29" s="2"/>
      <c r="U29" s="2"/>
      <c r="V29" s="2"/>
      <c r="W29" s="2"/>
      <c r="X29" s="2"/>
      <c r="Y29" s="2"/>
      <c r="Z29" s="2"/>
      <c r="AA29" s="2"/>
    </row>
    <row r="30" spans="1:27" x14ac:dyDescent="0.3">
      <c r="A30" s="33" t="s">
        <v>17</v>
      </c>
      <c r="B30" s="33" t="s">
        <v>14</v>
      </c>
      <c r="C30" s="33" t="s">
        <v>16</v>
      </c>
      <c r="D30" s="33" t="s">
        <v>15</v>
      </c>
      <c r="E30" s="45">
        <v>833417</v>
      </c>
      <c r="F30" s="45"/>
      <c r="G30" s="45">
        <v>0</v>
      </c>
      <c r="H30" s="45">
        <v>160501</v>
      </c>
      <c r="I30" s="45">
        <f>$R30-SUM($F30:H30)</f>
        <v>195848</v>
      </c>
      <c r="J30" s="45"/>
      <c r="K30" s="45"/>
      <c r="L30" s="45"/>
      <c r="M30" s="45"/>
      <c r="N30" s="57"/>
      <c r="O30" s="46"/>
      <c r="P30" s="46"/>
      <c r="Q30" s="46"/>
      <c r="R30">
        <v>356349</v>
      </c>
      <c r="S30" s="44">
        <f>+R30/E30</f>
        <v>0.42757587138251318</v>
      </c>
      <c r="T30" s="2"/>
      <c r="U30" s="2"/>
      <c r="V30" s="2"/>
      <c r="W30" s="2"/>
      <c r="X30" s="2"/>
      <c r="Y30" s="2"/>
      <c r="Z30" s="2"/>
      <c r="AA30" s="2"/>
    </row>
    <row r="31" spans="1:27" x14ac:dyDescent="0.3">
      <c r="A31" s="33"/>
      <c r="B31" s="33"/>
      <c r="C31" s="33"/>
      <c r="D31" s="33"/>
      <c r="E31" s="45"/>
      <c r="F31" s="45"/>
      <c r="G31" s="45"/>
      <c r="H31" s="45"/>
      <c r="I31" s="45"/>
      <c r="J31" s="45"/>
      <c r="K31" s="45"/>
      <c r="L31" s="45"/>
      <c r="M31" s="45"/>
      <c r="N31" s="56"/>
      <c r="O31" s="46"/>
      <c r="P31" s="46"/>
      <c r="Q31" s="46"/>
      <c r="R31" s="46"/>
      <c r="S31" s="44"/>
      <c r="T31" s="2"/>
      <c r="U31" s="2"/>
      <c r="V31" s="2"/>
      <c r="W31" s="2"/>
      <c r="X31" s="2"/>
      <c r="Y31" s="2"/>
      <c r="Z31" s="2"/>
      <c r="AA31" s="2"/>
    </row>
    <row r="32" spans="1:27" x14ac:dyDescent="0.3">
      <c r="A32" s="33" t="s">
        <v>12</v>
      </c>
      <c r="B32" s="33" t="s">
        <v>2</v>
      </c>
      <c r="C32" s="33" t="s">
        <v>13</v>
      </c>
      <c r="D32" s="33" t="s">
        <v>1</v>
      </c>
      <c r="E32" s="45">
        <v>100000</v>
      </c>
      <c r="F32" s="45"/>
      <c r="G32" s="45">
        <v>55258</v>
      </c>
      <c r="H32" s="45">
        <v>0</v>
      </c>
      <c r="I32" s="45">
        <f>$R32-SUM($F32:H32)</f>
        <v>6260.4199999999983</v>
      </c>
      <c r="J32" s="45"/>
      <c r="K32" s="45"/>
      <c r="L32" s="45"/>
      <c r="M32" s="45"/>
      <c r="N32" s="56"/>
      <c r="O32" s="46"/>
      <c r="P32" s="46"/>
      <c r="Q32" s="46"/>
      <c r="R32">
        <v>61518.42</v>
      </c>
      <c r="S32" s="44">
        <f>+R32/E32</f>
        <v>0.61518419999999996</v>
      </c>
      <c r="T32" s="2"/>
      <c r="U32" s="2"/>
      <c r="V32" s="2"/>
      <c r="W32" s="2"/>
      <c r="X32" s="2"/>
      <c r="Y32" s="2"/>
      <c r="Z32" s="2"/>
      <c r="AA32" s="2"/>
    </row>
    <row r="33" spans="1:27" x14ac:dyDescent="0.3">
      <c r="A33" s="33"/>
      <c r="B33" s="33"/>
      <c r="C33" s="33"/>
      <c r="D33" s="33"/>
      <c r="E33" s="45"/>
      <c r="F33" s="45"/>
      <c r="G33" s="45"/>
      <c r="H33" s="45"/>
      <c r="I33" s="45"/>
      <c r="J33" s="45"/>
      <c r="K33" s="45"/>
      <c r="L33" s="45"/>
      <c r="M33" s="45"/>
      <c r="N33" s="56"/>
      <c r="O33" s="46"/>
      <c r="P33" s="46"/>
      <c r="Q33" s="46"/>
      <c r="R33" s="46"/>
      <c r="S33" s="44"/>
      <c r="T33" s="2"/>
      <c r="U33" s="2"/>
      <c r="V33" s="2"/>
      <c r="W33" s="2"/>
      <c r="X33" s="2"/>
      <c r="Y33" s="2"/>
      <c r="Z33" s="2"/>
      <c r="AA33" s="2"/>
    </row>
    <row r="34" spans="1:27" x14ac:dyDescent="0.3">
      <c r="A34" s="33" t="s">
        <v>7</v>
      </c>
      <c r="B34" s="33" t="s">
        <v>6</v>
      </c>
      <c r="C34" s="33" t="s">
        <v>5</v>
      </c>
      <c r="D34" s="33" t="s">
        <v>11</v>
      </c>
      <c r="E34" s="45">
        <v>922315</v>
      </c>
      <c r="F34" s="45"/>
      <c r="G34" s="45">
        <v>5054</v>
      </c>
      <c r="H34" s="45">
        <v>0</v>
      </c>
      <c r="I34" s="45">
        <f>$R34-SUM($F34:H34)</f>
        <v>3188.3999999999996</v>
      </c>
      <c r="J34" s="45"/>
      <c r="K34" s="45"/>
      <c r="L34" s="45"/>
      <c r="M34" s="45"/>
      <c r="N34" s="56"/>
      <c r="O34" s="46"/>
      <c r="P34" s="46"/>
      <c r="Q34" s="46"/>
      <c r="R34">
        <v>8242.4</v>
      </c>
      <c r="S34" s="44">
        <f t="shared" ref="S34:S39" si="3">+R34/E34</f>
        <v>8.9366431208426616E-3</v>
      </c>
      <c r="T34" s="2"/>
      <c r="U34" s="2"/>
      <c r="V34" s="2"/>
      <c r="W34" s="2"/>
      <c r="X34" s="2"/>
      <c r="Y34" s="2"/>
      <c r="Z34" s="2"/>
      <c r="AA34" s="2"/>
    </row>
    <row r="35" spans="1:27" x14ac:dyDescent="0.3">
      <c r="A35" s="33" t="s">
        <v>7</v>
      </c>
      <c r="B35" s="33" t="s">
        <v>6</v>
      </c>
      <c r="C35" s="33"/>
      <c r="D35" s="33" t="s">
        <v>10</v>
      </c>
      <c r="E35" s="45">
        <v>13059</v>
      </c>
      <c r="F35" s="45"/>
      <c r="G35" s="45">
        <v>0</v>
      </c>
      <c r="H35" s="45">
        <v>0</v>
      </c>
      <c r="I35" s="45">
        <f>$R35-SUM($F35:H35)</f>
        <v>0</v>
      </c>
      <c r="J35" s="45"/>
      <c r="K35" s="45"/>
      <c r="L35" s="45"/>
      <c r="M35" s="45"/>
      <c r="N35" s="56"/>
      <c r="O35" s="46"/>
      <c r="P35" s="46"/>
      <c r="Q35" s="46"/>
      <c r="R35" s="46"/>
      <c r="S35" s="44">
        <f t="shared" si="3"/>
        <v>0</v>
      </c>
      <c r="T35" s="2"/>
      <c r="U35" s="2"/>
      <c r="V35" s="2"/>
      <c r="W35" s="2"/>
      <c r="X35" s="2"/>
      <c r="Y35" s="2"/>
      <c r="Z35" s="2"/>
      <c r="AA35" s="2"/>
    </row>
    <row r="36" spans="1:27" x14ac:dyDescent="0.3">
      <c r="A36" s="33" t="s">
        <v>7</v>
      </c>
      <c r="B36" s="33" t="s">
        <v>6</v>
      </c>
      <c r="C36" s="33"/>
      <c r="D36" s="33" t="s">
        <v>9</v>
      </c>
      <c r="E36" s="45">
        <v>3596</v>
      </c>
      <c r="F36" s="45"/>
      <c r="G36" s="45">
        <v>0</v>
      </c>
      <c r="H36" s="45">
        <v>0</v>
      </c>
      <c r="I36" s="45">
        <f>$R36-SUM($F36:H36)</f>
        <v>0</v>
      </c>
      <c r="J36" s="45"/>
      <c r="K36" s="45"/>
      <c r="L36" s="45"/>
      <c r="M36" s="45"/>
      <c r="N36" s="46"/>
      <c r="O36" s="46"/>
      <c r="P36" s="46"/>
      <c r="Q36" s="46"/>
      <c r="R36" s="46"/>
      <c r="S36" s="44">
        <f t="shared" si="3"/>
        <v>0</v>
      </c>
      <c r="T36" s="2"/>
      <c r="U36" s="2"/>
      <c r="V36" s="2"/>
      <c r="W36" s="2"/>
      <c r="X36" s="2"/>
      <c r="Y36" s="2"/>
      <c r="Z36" s="2"/>
      <c r="AA36" s="2"/>
    </row>
    <row r="37" spans="1:27" x14ac:dyDescent="0.3">
      <c r="A37" s="33" t="s">
        <v>7</v>
      </c>
      <c r="B37" s="33" t="s">
        <v>6</v>
      </c>
      <c r="C37" s="33"/>
      <c r="D37" s="33" t="s">
        <v>8</v>
      </c>
      <c r="E37" s="45">
        <v>104477</v>
      </c>
      <c r="F37" s="45">
        <v>104477</v>
      </c>
      <c r="G37" s="45">
        <v>0</v>
      </c>
      <c r="H37" s="45">
        <v>0</v>
      </c>
      <c r="I37" s="45">
        <f>$R37-SUM($F37:H37)</f>
        <v>0</v>
      </c>
      <c r="J37" s="45"/>
      <c r="K37" s="45"/>
      <c r="L37" s="45"/>
      <c r="M37" s="45"/>
      <c r="N37" s="46"/>
      <c r="O37" s="46"/>
      <c r="P37" s="46"/>
      <c r="Q37" s="46"/>
      <c r="R37" s="46">
        <v>104477</v>
      </c>
      <c r="S37" s="44">
        <f t="shared" si="3"/>
        <v>1</v>
      </c>
      <c r="T37" s="2"/>
      <c r="U37" s="2"/>
      <c r="V37" s="2"/>
      <c r="W37" s="2"/>
      <c r="X37" s="2"/>
      <c r="Y37" s="2"/>
      <c r="Z37" s="2"/>
      <c r="AA37" s="2"/>
    </row>
    <row r="38" spans="1:27" x14ac:dyDescent="0.3">
      <c r="A38" s="33" t="s">
        <v>7</v>
      </c>
      <c r="B38" s="33" t="s">
        <v>6</v>
      </c>
      <c r="C38" s="33"/>
      <c r="D38" s="33" t="s">
        <v>3</v>
      </c>
      <c r="E38" s="45">
        <v>589312</v>
      </c>
      <c r="F38" s="45"/>
      <c r="G38" s="45">
        <v>0</v>
      </c>
      <c r="H38" s="45">
        <v>0</v>
      </c>
      <c r="I38" s="45">
        <f>$R38-SUM($F38:H38)</f>
        <v>0</v>
      </c>
      <c r="J38" s="45"/>
      <c r="K38" s="45"/>
      <c r="L38" s="45"/>
      <c r="M38" s="45"/>
      <c r="N38" s="46"/>
      <c r="O38" s="46"/>
      <c r="P38" s="46"/>
      <c r="Q38" s="46"/>
      <c r="R38" s="46"/>
      <c r="S38" s="44">
        <f t="shared" si="3"/>
        <v>0</v>
      </c>
      <c r="T38" s="2"/>
      <c r="U38" s="2"/>
      <c r="V38" s="2"/>
      <c r="W38" s="2"/>
      <c r="X38" s="2"/>
      <c r="Y38" s="2"/>
      <c r="Z38" s="2"/>
      <c r="AA38" s="2"/>
    </row>
    <row r="39" spans="1:27" x14ac:dyDescent="0.3">
      <c r="A39" s="33" t="s">
        <v>7</v>
      </c>
      <c r="B39" s="33" t="s">
        <v>6</v>
      </c>
      <c r="C39" s="33"/>
      <c r="D39" s="33" t="s">
        <v>1</v>
      </c>
      <c r="E39" s="45">
        <v>4035087</v>
      </c>
      <c r="F39" s="45">
        <v>1349080</v>
      </c>
      <c r="G39" s="45">
        <v>544047</v>
      </c>
      <c r="H39" s="45">
        <v>662646</v>
      </c>
      <c r="I39" s="45">
        <f>$R39-SUM($F39:H39)</f>
        <v>483337.54999999981</v>
      </c>
      <c r="J39" s="45"/>
      <c r="K39" s="45"/>
      <c r="L39" s="45"/>
      <c r="M39" s="45"/>
      <c r="N39" s="56"/>
      <c r="O39" s="46"/>
      <c r="P39" s="46"/>
      <c r="Q39" s="46"/>
      <c r="R39">
        <v>3039110.55</v>
      </c>
      <c r="S39" s="44">
        <f t="shared" si="3"/>
        <v>0.75317100969570172</v>
      </c>
      <c r="T39" s="2"/>
      <c r="U39" s="2"/>
      <c r="V39" s="2"/>
      <c r="W39" s="2"/>
      <c r="X39" s="2"/>
      <c r="Y39" s="2"/>
      <c r="Z39" s="2"/>
      <c r="AA39" s="2"/>
    </row>
    <row r="40" spans="1:27" s="14" customFormat="1" x14ac:dyDescent="0.3">
      <c r="A40" s="47" t="str">
        <f>+A39</f>
        <v>21</v>
      </c>
      <c r="B40" s="47" t="str">
        <f>+B39</f>
        <v>05</v>
      </c>
      <c r="C40" s="48" t="s">
        <v>5</v>
      </c>
      <c r="D40" s="48" t="s">
        <v>88</v>
      </c>
      <c r="E40" s="49">
        <f>SUM(E34:E39)</f>
        <v>5667846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49"/>
      <c r="R40" s="49"/>
      <c r="S40" s="58"/>
      <c r="T40" s="13"/>
      <c r="U40" s="13"/>
      <c r="V40" s="13"/>
      <c r="W40" s="13"/>
      <c r="X40" s="13"/>
      <c r="Y40" s="13"/>
      <c r="Z40" s="13"/>
      <c r="AA40" s="13"/>
    </row>
    <row r="41" spans="1:27" ht="14.5" customHeight="1" x14ac:dyDescent="0.3">
      <c r="A41" s="122" t="s">
        <v>0</v>
      </c>
      <c r="B41" s="123"/>
      <c r="C41" s="123"/>
      <c r="D41" s="124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"/>
      <c r="U41" s="2"/>
      <c r="V41" s="2"/>
      <c r="W41" s="2"/>
      <c r="X41" s="2"/>
      <c r="Y41" s="2"/>
      <c r="Z41" s="2"/>
      <c r="AA41" s="2"/>
    </row>
    <row r="42" spans="1:27" ht="32.5" customHeight="1" x14ac:dyDescent="0.3">
      <c r="A42" s="5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</row>
    <row r="43" spans="1:27" s="3" customFormat="1" x14ac:dyDescent="0.3">
      <c r="A43" s="1"/>
      <c r="B43" s="1"/>
      <c r="C43" s="1"/>
      <c r="D43" s="1"/>
      <c r="E43" s="7"/>
      <c r="F43" s="7"/>
      <c r="G43" s="7"/>
      <c r="H43" s="7"/>
      <c r="I43" s="7"/>
      <c r="J43" s="7"/>
      <c r="K43" s="7"/>
      <c r="L43" s="1"/>
      <c r="M43" s="1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3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5" customHeight="1" x14ac:dyDescent="0.3"/>
    <row r="220" ht="14.5" customHeight="1" x14ac:dyDescent="0.3"/>
    <row r="221" ht="14.5" customHeight="1" x14ac:dyDescent="0.3"/>
  </sheetData>
  <mergeCells count="2">
    <mergeCell ref="A1:E1"/>
    <mergeCell ref="A41:D41"/>
  </mergeCells>
  <pageMargins left="0.25" right="0.25" top="0.25" bottom="0.25" header="0.05" footer="0.05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4"/>
  <sheetViews>
    <sheetView topLeftCell="C1" zoomScale="82" zoomScaleNormal="82" zoomScaleSheetLayoutView="140" workbookViewId="0">
      <selection activeCell="R10" sqref="R10"/>
    </sheetView>
  </sheetViews>
  <sheetFormatPr defaultColWidth="8.81640625" defaultRowHeight="14" x14ac:dyDescent="0.3"/>
  <cols>
    <col min="1" max="1" width="8.81640625" style="9"/>
    <col min="2" max="2" width="25.1796875" style="9" customWidth="1"/>
    <col min="3" max="3" width="7" style="9" customWidth="1"/>
    <col min="4" max="4" width="47.26953125" style="9" customWidth="1"/>
    <col min="5" max="5" width="17.453125" style="9" customWidth="1"/>
    <col min="6" max="6" width="12.81640625" style="9" customWidth="1"/>
    <col min="7" max="7" width="13.453125" style="9" customWidth="1"/>
    <col min="8" max="8" width="10.453125" style="9" customWidth="1"/>
    <col min="9" max="9" width="12.54296875" style="9" customWidth="1"/>
    <col min="10" max="10" width="5.453125" style="9" bestFit="1" customWidth="1"/>
    <col min="11" max="11" width="4.453125" style="9" bestFit="1" customWidth="1"/>
    <col min="12" max="12" width="3.81640625" style="9" bestFit="1" customWidth="1"/>
    <col min="13" max="14" width="4.81640625" style="9" bestFit="1" customWidth="1"/>
    <col min="15" max="15" width="4.54296875" style="9" bestFit="1" customWidth="1"/>
    <col min="16" max="17" width="5.1796875" style="9" bestFit="1" customWidth="1"/>
    <col min="18" max="18" width="11.453125" style="9" customWidth="1"/>
    <col min="19" max="19" width="10.1796875" style="9" bestFit="1" customWidth="1"/>
    <col min="20" max="16384" width="8.81640625" style="9"/>
  </cols>
  <sheetData>
    <row r="1" spans="1:23" x14ac:dyDescent="0.3">
      <c r="A1" s="68" t="s">
        <v>182</v>
      </c>
      <c r="B1" s="22"/>
      <c r="C1" s="22"/>
      <c r="D1" s="22"/>
      <c r="E1" s="6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2"/>
      <c r="R1" s="22"/>
      <c r="S1" s="22"/>
      <c r="T1" s="60"/>
      <c r="U1" s="61"/>
      <c r="V1" s="61"/>
      <c r="W1" s="61"/>
    </row>
    <row r="2" spans="1:23" ht="42" x14ac:dyDescent="0.3">
      <c r="A2" s="18" t="s">
        <v>33</v>
      </c>
      <c r="B2" s="18" t="s">
        <v>30</v>
      </c>
      <c r="C2" s="18" t="s">
        <v>32</v>
      </c>
      <c r="D2" s="18" t="s">
        <v>31</v>
      </c>
      <c r="E2" s="19" t="s">
        <v>29</v>
      </c>
      <c r="F2" s="37" t="s">
        <v>91</v>
      </c>
      <c r="G2" s="37" t="s">
        <v>92</v>
      </c>
      <c r="H2" s="37" t="s">
        <v>93</v>
      </c>
      <c r="I2" s="37" t="s">
        <v>94</v>
      </c>
      <c r="J2" s="37" t="s">
        <v>95</v>
      </c>
      <c r="K2" s="37" t="s">
        <v>96</v>
      </c>
      <c r="L2" s="38" t="s">
        <v>97</v>
      </c>
      <c r="M2" s="38" t="s">
        <v>98</v>
      </c>
      <c r="N2" s="39" t="s">
        <v>99</v>
      </c>
      <c r="O2" s="38" t="s">
        <v>77</v>
      </c>
      <c r="P2" s="38" t="s">
        <v>100</v>
      </c>
      <c r="Q2" s="37" t="s">
        <v>76</v>
      </c>
      <c r="R2" s="63" t="s">
        <v>28</v>
      </c>
      <c r="S2" s="20" t="s">
        <v>89</v>
      </c>
      <c r="T2" s="10"/>
      <c r="U2" s="10"/>
      <c r="V2" s="10"/>
      <c r="W2" s="10"/>
    </row>
    <row r="3" spans="1:23" x14ac:dyDescent="0.3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28"/>
      <c r="N3" s="28"/>
      <c r="O3" s="29"/>
      <c r="P3" s="17"/>
      <c r="Q3" s="16"/>
      <c r="R3" s="16"/>
      <c r="S3" s="30"/>
      <c r="U3" s="10"/>
      <c r="V3" s="10"/>
      <c r="W3" s="10"/>
    </row>
    <row r="4" spans="1:23" x14ac:dyDescent="0.3">
      <c r="A4" s="22" t="s">
        <v>72</v>
      </c>
      <c r="B4" s="22" t="s">
        <v>70</v>
      </c>
      <c r="C4" s="22" t="s">
        <v>6</v>
      </c>
      <c r="D4" s="22" t="s">
        <v>75</v>
      </c>
      <c r="E4" s="31">
        <v>933908</v>
      </c>
      <c r="F4" s="23"/>
      <c r="G4" s="23">
        <v>0</v>
      </c>
      <c r="H4" s="23">
        <v>0</v>
      </c>
      <c r="I4" s="23">
        <f>$R4-SUM($F4:H4)</f>
        <v>0</v>
      </c>
      <c r="J4" s="23"/>
      <c r="K4" s="23"/>
      <c r="L4" s="23"/>
      <c r="M4" s="25"/>
      <c r="N4" s="25"/>
      <c r="O4" s="26"/>
      <c r="P4" s="21"/>
      <c r="Q4" s="23"/>
      <c r="R4" s="23"/>
      <c r="S4" s="27">
        <f t="shared" ref="S4:S11" si="0">+R4/E4</f>
        <v>0</v>
      </c>
      <c r="U4" s="11"/>
      <c r="V4" s="11"/>
      <c r="W4" s="11"/>
    </row>
    <row r="5" spans="1:23" x14ac:dyDescent="0.3">
      <c r="A5" s="22" t="s">
        <v>72</v>
      </c>
      <c r="B5" s="22" t="s">
        <v>68</v>
      </c>
      <c r="C5" s="22" t="s">
        <v>6</v>
      </c>
      <c r="D5" s="22" t="s">
        <v>75</v>
      </c>
      <c r="E5" s="31">
        <v>840517</v>
      </c>
      <c r="F5" s="23"/>
      <c r="G5" s="23">
        <v>0</v>
      </c>
      <c r="H5" s="23">
        <v>0</v>
      </c>
      <c r="I5" s="23">
        <f>$R5-SUM($F5:H5)</f>
        <v>0</v>
      </c>
      <c r="J5" s="23"/>
      <c r="K5" s="23"/>
      <c r="L5" s="23"/>
      <c r="M5" s="25"/>
      <c r="N5" s="25"/>
      <c r="O5" s="26"/>
      <c r="P5" s="21"/>
      <c r="Q5" s="23"/>
      <c r="R5" s="23"/>
      <c r="S5" s="27">
        <f t="shared" si="0"/>
        <v>0</v>
      </c>
      <c r="U5" s="11"/>
      <c r="V5" s="11"/>
      <c r="W5" s="11"/>
    </row>
    <row r="6" spans="1:23" x14ac:dyDescent="0.3">
      <c r="A6" s="22" t="s">
        <v>72</v>
      </c>
      <c r="B6" s="22" t="s">
        <v>67</v>
      </c>
      <c r="C6" s="22" t="s">
        <v>6</v>
      </c>
      <c r="D6" s="22" t="s">
        <v>75</v>
      </c>
      <c r="E6" s="31">
        <v>700431</v>
      </c>
      <c r="F6" s="23"/>
      <c r="G6" s="23">
        <v>0</v>
      </c>
      <c r="H6" s="23">
        <v>0</v>
      </c>
      <c r="I6" s="23">
        <f>$R6-SUM($F6:H6)</f>
        <v>0</v>
      </c>
      <c r="J6" s="23"/>
      <c r="K6" s="23"/>
      <c r="L6" s="23"/>
      <c r="M6" s="25"/>
      <c r="N6" s="25"/>
      <c r="O6" s="26"/>
      <c r="P6" s="21"/>
      <c r="Q6" s="23"/>
      <c r="R6" s="23"/>
      <c r="S6" s="27">
        <f t="shared" si="0"/>
        <v>0</v>
      </c>
    </row>
    <row r="7" spans="1:23" x14ac:dyDescent="0.3">
      <c r="A7" s="22" t="s">
        <v>72</v>
      </c>
      <c r="B7" s="22" t="s">
        <v>66</v>
      </c>
      <c r="C7" s="22" t="s">
        <v>6</v>
      </c>
      <c r="D7" s="22" t="s">
        <v>75</v>
      </c>
      <c r="E7" s="31">
        <v>1284124</v>
      </c>
      <c r="F7" s="23"/>
      <c r="G7" s="23">
        <v>0</v>
      </c>
      <c r="H7" s="23">
        <v>0</v>
      </c>
      <c r="I7" s="23">
        <f>$R7-SUM($F7:H7)</f>
        <v>0</v>
      </c>
      <c r="J7" s="23"/>
      <c r="K7" s="23"/>
      <c r="L7" s="23"/>
      <c r="M7" s="25"/>
      <c r="N7" s="25"/>
      <c r="O7" s="26"/>
      <c r="P7" s="21"/>
      <c r="Q7" s="23"/>
      <c r="R7" s="23"/>
      <c r="S7" s="27">
        <f t="shared" si="0"/>
        <v>0</v>
      </c>
    </row>
    <row r="8" spans="1:23" x14ac:dyDescent="0.3">
      <c r="A8" s="22" t="s">
        <v>72</v>
      </c>
      <c r="B8" s="22" t="s">
        <v>63</v>
      </c>
      <c r="C8" s="22" t="s">
        <v>6</v>
      </c>
      <c r="D8" s="22" t="s">
        <v>75</v>
      </c>
      <c r="E8" s="31">
        <v>583693</v>
      </c>
      <c r="F8" s="23"/>
      <c r="G8" s="23">
        <v>0</v>
      </c>
      <c r="H8" s="23">
        <v>0</v>
      </c>
      <c r="I8" s="23">
        <f>$R8-SUM($F8:H8)</f>
        <v>0</v>
      </c>
      <c r="J8" s="23"/>
      <c r="K8" s="23"/>
      <c r="L8" s="23"/>
      <c r="M8" s="25"/>
      <c r="N8" s="25"/>
      <c r="O8" s="26"/>
      <c r="P8" s="21"/>
      <c r="Q8" s="23"/>
      <c r="R8" s="23"/>
      <c r="S8" s="27">
        <f t="shared" si="0"/>
        <v>0</v>
      </c>
    </row>
    <row r="9" spans="1:23" x14ac:dyDescent="0.3">
      <c r="A9" s="22" t="s">
        <v>72</v>
      </c>
      <c r="B9" s="22" t="s">
        <v>70</v>
      </c>
      <c r="C9" s="22" t="s">
        <v>53</v>
      </c>
      <c r="D9" s="22" t="s">
        <v>62</v>
      </c>
      <c r="E9" s="23">
        <v>115000</v>
      </c>
      <c r="F9" s="23">
        <v>10062</v>
      </c>
      <c r="G9" s="23"/>
      <c r="H9" s="23"/>
      <c r="I9" s="23"/>
      <c r="J9" s="23"/>
      <c r="K9" s="23"/>
      <c r="L9" s="23"/>
      <c r="M9" s="25"/>
      <c r="N9" s="25"/>
      <c r="O9" s="26"/>
      <c r="P9" s="21"/>
      <c r="Q9" s="23"/>
      <c r="R9" s="23">
        <v>10062</v>
      </c>
      <c r="S9" s="27">
        <f t="shared" si="0"/>
        <v>8.7495652173913044E-2</v>
      </c>
    </row>
    <row r="10" spans="1:23" x14ac:dyDescent="0.3">
      <c r="A10" s="22" t="s">
        <v>72</v>
      </c>
      <c r="B10" s="22" t="s">
        <v>68</v>
      </c>
      <c r="C10" s="22" t="s">
        <v>53</v>
      </c>
      <c r="D10" s="22" t="s">
        <v>62</v>
      </c>
      <c r="E10" s="23">
        <v>138000</v>
      </c>
      <c r="F10" s="23"/>
      <c r="G10" s="23">
        <v>0</v>
      </c>
      <c r="H10" s="23">
        <v>0</v>
      </c>
      <c r="I10" s="23">
        <f>$R10-SUM($F10:H10)</f>
        <v>0</v>
      </c>
      <c r="J10" s="23"/>
      <c r="K10" s="23"/>
      <c r="L10" s="23"/>
      <c r="M10" s="25"/>
      <c r="N10" s="25"/>
      <c r="O10" s="26"/>
      <c r="P10" s="21"/>
      <c r="Q10" s="23"/>
      <c r="R10" s="23"/>
      <c r="S10" s="27">
        <f t="shared" si="0"/>
        <v>0</v>
      </c>
    </row>
    <row r="11" spans="1:23" x14ac:dyDescent="0.3">
      <c r="A11" s="22" t="s">
        <v>72</v>
      </c>
      <c r="B11" s="22" t="s">
        <v>66</v>
      </c>
      <c r="C11" s="22" t="s">
        <v>53</v>
      </c>
      <c r="D11" s="22" t="s">
        <v>62</v>
      </c>
      <c r="E11" s="23">
        <v>229000</v>
      </c>
      <c r="F11" s="23"/>
      <c r="G11" s="23">
        <v>0</v>
      </c>
      <c r="H11" s="23">
        <v>0</v>
      </c>
      <c r="I11" s="23">
        <f>$R11-SUM($F11:H11)</f>
        <v>0</v>
      </c>
      <c r="J11" s="23"/>
      <c r="K11" s="23"/>
      <c r="L11" s="23"/>
      <c r="M11" s="25"/>
      <c r="N11" s="25"/>
      <c r="O11" s="26"/>
      <c r="P11" s="21"/>
      <c r="Q11" s="23"/>
      <c r="R11" s="23"/>
      <c r="S11" s="27">
        <f t="shared" si="0"/>
        <v>0</v>
      </c>
    </row>
    <row r="12" spans="1:23" x14ac:dyDescent="0.3">
      <c r="A12" s="22" t="s">
        <v>72</v>
      </c>
      <c r="B12" s="22" t="s">
        <v>70</v>
      </c>
      <c r="C12" s="22" t="s">
        <v>51</v>
      </c>
      <c r="D12" s="22" t="s">
        <v>74</v>
      </c>
      <c r="E12" s="23">
        <v>115000</v>
      </c>
      <c r="F12" s="23">
        <v>10062</v>
      </c>
      <c r="G12" s="23"/>
      <c r="H12" s="23">
        <v>7104</v>
      </c>
      <c r="I12" s="23">
        <f>$R12-SUM($F12:H12)</f>
        <v>0</v>
      </c>
      <c r="J12" s="23"/>
      <c r="K12" s="23"/>
      <c r="L12" s="23"/>
      <c r="M12" s="25"/>
      <c r="N12" s="25"/>
      <c r="O12" s="26"/>
      <c r="P12" s="21"/>
      <c r="Q12" s="23"/>
      <c r="R12">
        <v>17166</v>
      </c>
      <c r="S12" s="27">
        <f>+R12/E12</f>
        <v>0.14926956521739129</v>
      </c>
    </row>
    <row r="13" spans="1:23" x14ac:dyDescent="0.3">
      <c r="A13" s="22" t="s">
        <v>72</v>
      </c>
      <c r="B13" s="22" t="s">
        <v>70</v>
      </c>
      <c r="C13" s="22" t="s">
        <v>50</v>
      </c>
      <c r="D13" s="22" t="s">
        <v>73</v>
      </c>
      <c r="E13" s="23">
        <v>344000</v>
      </c>
      <c r="F13" s="23"/>
      <c r="G13" s="23">
        <v>0</v>
      </c>
      <c r="H13" s="23">
        <v>0</v>
      </c>
      <c r="I13" s="23">
        <f>$R13-SUM($F13:H13)</f>
        <v>0</v>
      </c>
      <c r="J13" s="23"/>
      <c r="K13" s="23"/>
      <c r="L13" s="23"/>
      <c r="M13" s="25"/>
      <c r="N13" s="25"/>
      <c r="O13" s="26"/>
      <c r="P13" s="21"/>
      <c r="Q13" s="23"/>
      <c r="R13" s="23"/>
      <c r="S13" s="27">
        <f t="shared" ref="S13:S19" si="1">+R13/E13</f>
        <v>0</v>
      </c>
    </row>
    <row r="14" spans="1:23" x14ac:dyDescent="0.3">
      <c r="A14" s="22" t="s">
        <v>72</v>
      </c>
      <c r="B14" s="22" t="s">
        <v>69</v>
      </c>
      <c r="C14" s="22" t="s">
        <v>50</v>
      </c>
      <c r="D14" s="22" t="s">
        <v>73</v>
      </c>
      <c r="E14" s="23">
        <v>280000</v>
      </c>
      <c r="F14" s="23"/>
      <c r="G14" s="23">
        <v>0</v>
      </c>
      <c r="H14" s="23">
        <v>0</v>
      </c>
      <c r="I14" s="23">
        <f>$R14-SUM($F14:H14)</f>
        <v>0</v>
      </c>
      <c r="J14" s="23"/>
      <c r="K14" s="23"/>
      <c r="L14" s="23"/>
      <c r="M14" s="25"/>
      <c r="N14" s="25"/>
      <c r="O14" s="26"/>
      <c r="P14" s="21"/>
      <c r="Q14" s="23"/>
      <c r="R14" s="23"/>
      <c r="S14" s="27">
        <f t="shared" si="1"/>
        <v>0</v>
      </c>
    </row>
    <row r="15" spans="1:23" x14ac:dyDescent="0.3">
      <c r="A15" s="22" t="s">
        <v>72</v>
      </c>
      <c r="B15" s="22" t="s">
        <v>68</v>
      </c>
      <c r="C15" s="22" t="s">
        <v>50</v>
      </c>
      <c r="D15" s="22" t="s">
        <v>73</v>
      </c>
      <c r="E15" s="23">
        <v>275000</v>
      </c>
      <c r="F15" s="23"/>
      <c r="G15" s="23"/>
      <c r="H15" s="23"/>
      <c r="I15" s="23"/>
      <c r="J15" s="23"/>
      <c r="K15" s="23"/>
      <c r="L15" s="23"/>
      <c r="M15" s="25"/>
      <c r="N15" s="25"/>
      <c r="O15" s="26"/>
      <c r="P15" s="21"/>
      <c r="Q15" s="23"/>
      <c r="R15"/>
      <c r="S15" s="27">
        <f t="shared" si="1"/>
        <v>0</v>
      </c>
    </row>
    <row r="16" spans="1:23" x14ac:dyDescent="0.3">
      <c r="A16" s="22" t="s">
        <v>72</v>
      </c>
      <c r="B16" s="22" t="s">
        <v>67</v>
      </c>
      <c r="C16" s="22" t="s">
        <v>50</v>
      </c>
      <c r="D16" s="22" t="s">
        <v>73</v>
      </c>
      <c r="E16" s="23">
        <v>573000</v>
      </c>
      <c r="F16" s="23"/>
      <c r="G16" s="23">
        <v>0</v>
      </c>
      <c r="H16" s="23">
        <v>12419</v>
      </c>
      <c r="I16" s="23">
        <f>$R16-SUM($F16:H16)</f>
        <v>4832</v>
      </c>
      <c r="J16" s="23"/>
      <c r="K16" s="23"/>
      <c r="L16" s="23"/>
      <c r="M16" s="25"/>
      <c r="N16" s="25"/>
      <c r="O16" s="26"/>
      <c r="P16" s="21"/>
      <c r="Q16" s="23"/>
      <c r="R16">
        <v>17251</v>
      </c>
      <c r="S16" s="27">
        <f t="shared" si="1"/>
        <v>3.0106457242582898E-2</v>
      </c>
    </row>
    <row r="17" spans="1:19" x14ac:dyDescent="0.3">
      <c r="A17" s="22" t="s">
        <v>72</v>
      </c>
      <c r="B17" s="22" t="s">
        <v>63</v>
      </c>
      <c r="C17" s="22" t="s">
        <v>50</v>
      </c>
      <c r="D17" s="22" t="s">
        <v>73</v>
      </c>
      <c r="E17" s="23">
        <v>229000</v>
      </c>
      <c r="F17" s="23"/>
      <c r="G17" s="23">
        <v>0</v>
      </c>
      <c r="H17" s="23">
        <v>0</v>
      </c>
      <c r="I17" s="23">
        <f>$R17-SUM($F17:H17)</f>
        <v>0</v>
      </c>
      <c r="J17" s="23"/>
      <c r="K17" s="23"/>
      <c r="L17" s="23"/>
      <c r="M17" s="25"/>
      <c r="N17" s="25"/>
      <c r="O17" s="26"/>
      <c r="P17" s="21"/>
      <c r="Q17" s="23"/>
      <c r="R17" s="23"/>
      <c r="S17" s="27">
        <f t="shared" si="1"/>
        <v>0</v>
      </c>
    </row>
    <row r="18" spans="1:19" x14ac:dyDescent="0.3">
      <c r="A18" s="22" t="s">
        <v>72</v>
      </c>
      <c r="B18" s="22" t="s">
        <v>69</v>
      </c>
      <c r="C18" s="22" t="s">
        <v>26</v>
      </c>
      <c r="D18" s="22" t="s">
        <v>73</v>
      </c>
      <c r="E18" s="23">
        <v>560000</v>
      </c>
      <c r="F18" s="23"/>
      <c r="G18" s="23">
        <v>0</v>
      </c>
      <c r="H18" s="23">
        <v>0</v>
      </c>
      <c r="I18" s="23">
        <f>$R18-SUM($F18:H18)</f>
        <v>0</v>
      </c>
      <c r="J18" s="23"/>
      <c r="K18" s="23"/>
      <c r="L18" s="23"/>
      <c r="M18" s="25"/>
      <c r="N18" s="25"/>
      <c r="O18" s="26"/>
      <c r="P18" s="21"/>
      <c r="Q18" s="23"/>
      <c r="R18" s="23"/>
      <c r="S18" s="27">
        <f t="shared" si="1"/>
        <v>0</v>
      </c>
    </row>
    <row r="19" spans="1:19" x14ac:dyDescent="0.3">
      <c r="A19" s="22" t="s">
        <v>72</v>
      </c>
      <c r="B19" s="22" t="s">
        <v>70</v>
      </c>
      <c r="C19" s="22" t="s">
        <v>24</v>
      </c>
      <c r="D19" s="22" t="s">
        <v>55</v>
      </c>
      <c r="E19" s="23">
        <v>688000</v>
      </c>
      <c r="F19" s="23"/>
      <c r="G19" s="23">
        <v>0</v>
      </c>
      <c r="H19" s="23">
        <v>0</v>
      </c>
      <c r="I19" s="23">
        <f>$R19-SUM($F19:H19)</f>
        <v>0</v>
      </c>
      <c r="J19" s="23"/>
      <c r="K19" s="23"/>
      <c r="L19" s="23"/>
      <c r="M19" s="25"/>
      <c r="N19" s="25"/>
      <c r="O19" s="26"/>
      <c r="P19" s="21"/>
      <c r="Q19" s="23"/>
      <c r="R19" s="23"/>
      <c r="S19" s="27">
        <f t="shared" si="1"/>
        <v>0</v>
      </c>
    </row>
    <row r="20" spans="1:19" x14ac:dyDescent="0.3">
      <c r="A20" s="22" t="s">
        <v>72</v>
      </c>
      <c r="B20" s="22" t="s">
        <v>69</v>
      </c>
      <c r="C20" s="22" t="s">
        <v>24</v>
      </c>
      <c r="D20" s="22" t="s">
        <v>55</v>
      </c>
      <c r="E20" s="23">
        <v>1050000</v>
      </c>
      <c r="F20" s="23">
        <v>21548</v>
      </c>
      <c r="G20" s="23">
        <v>28912</v>
      </c>
      <c r="H20" s="23">
        <v>40112</v>
      </c>
      <c r="I20" s="23">
        <f>$R20-SUM($F20:H20)</f>
        <v>34027</v>
      </c>
      <c r="J20" s="23"/>
      <c r="K20" s="23"/>
      <c r="L20" s="23"/>
      <c r="M20" s="25"/>
      <c r="N20" s="25"/>
      <c r="O20" s="25"/>
      <c r="P20" s="21"/>
      <c r="Q20" s="23"/>
      <c r="R20">
        <v>124599</v>
      </c>
      <c r="S20" s="27">
        <f t="shared" ref="S20:S26" si="2">+R20/E20</f>
        <v>0.11866571428571429</v>
      </c>
    </row>
    <row r="21" spans="1:19" x14ac:dyDescent="0.3">
      <c r="A21" s="22" t="s">
        <v>72</v>
      </c>
      <c r="B21" s="22" t="s">
        <v>68</v>
      </c>
      <c r="C21" s="22" t="s">
        <v>24</v>
      </c>
      <c r="D21" s="22" t="s">
        <v>55</v>
      </c>
      <c r="E21" s="69">
        <v>1031000</v>
      </c>
      <c r="F21" s="23">
        <v>18112</v>
      </c>
      <c r="G21" s="23">
        <v>18506</v>
      </c>
      <c r="H21" s="23">
        <v>17928</v>
      </c>
      <c r="I21" s="23">
        <f>$R21-SUM($F21:H21)</f>
        <v>18213</v>
      </c>
      <c r="J21" s="23"/>
      <c r="K21" s="23"/>
      <c r="L21" s="23"/>
      <c r="M21" s="25"/>
      <c r="N21" s="25"/>
      <c r="O21" s="25"/>
      <c r="P21" s="21"/>
      <c r="Q21" s="23"/>
      <c r="R21">
        <v>72759</v>
      </c>
      <c r="S21" s="27">
        <f t="shared" si="2"/>
        <v>7.057129000969932E-2</v>
      </c>
    </row>
    <row r="22" spans="1:19" x14ac:dyDescent="0.3">
      <c r="A22" s="22" t="s">
        <v>72</v>
      </c>
      <c r="B22" s="22" t="s">
        <v>67</v>
      </c>
      <c r="C22" s="22" t="s">
        <v>24</v>
      </c>
      <c r="D22" s="22" t="s">
        <v>55</v>
      </c>
      <c r="E22" s="23">
        <v>1146000</v>
      </c>
      <c r="F22" s="23"/>
      <c r="G22" s="23"/>
      <c r="H22" s="23"/>
      <c r="I22" s="23"/>
      <c r="J22" s="23"/>
      <c r="K22" s="23"/>
      <c r="L22" s="23"/>
      <c r="M22" s="25"/>
      <c r="N22" s="25"/>
      <c r="O22" s="24"/>
      <c r="P22" s="21"/>
      <c r="Q22" s="23"/>
      <c r="R22" s="23"/>
      <c r="S22" s="27">
        <f t="shared" si="2"/>
        <v>0</v>
      </c>
    </row>
    <row r="23" spans="1:19" x14ac:dyDescent="0.3">
      <c r="A23" s="22" t="s">
        <v>72</v>
      </c>
      <c r="B23" s="22" t="s">
        <v>66</v>
      </c>
      <c r="C23" s="22" t="s">
        <v>24</v>
      </c>
      <c r="D23" s="22" t="s">
        <v>55</v>
      </c>
      <c r="E23" s="23">
        <v>802000</v>
      </c>
      <c r="F23" s="23">
        <v>19165</v>
      </c>
      <c r="G23" s="23">
        <v>18670</v>
      </c>
      <c r="H23" s="23">
        <v>0</v>
      </c>
      <c r="I23" s="23">
        <f>$R23-SUM($F23:H23)</f>
        <v>18971</v>
      </c>
      <c r="J23" s="23"/>
      <c r="K23" s="23"/>
      <c r="L23" s="23"/>
      <c r="M23" s="25"/>
      <c r="N23" s="25"/>
      <c r="O23" s="26"/>
      <c r="P23" s="21"/>
      <c r="Q23" s="23"/>
      <c r="R23">
        <v>56806</v>
      </c>
      <c r="S23" s="27">
        <f t="shared" si="2"/>
        <v>7.0830423940149628E-2</v>
      </c>
    </row>
    <row r="24" spans="1:19" x14ac:dyDescent="0.3">
      <c r="A24" s="22" t="s">
        <v>72</v>
      </c>
      <c r="B24" s="22" t="s">
        <v>63</v>
      </c>
      <c r="C24" s="22" t="s">
        <v>24</v>
      </c>
      <c r="D24" s="22" t="s">
        <v>55</v>
      </c>
      <c r="E24" s="23">
        <v>1433000</v>
      </c>
      <c r="F24" s="23">
        <v>439127</v>
      </c>
      <c r="G24" s="23">
        <v>541323</v>
      </c>
      <c r="H24" s="23">
        <v>318064</v>
      </c>
      <c r="I24" s="23">
        <f>$R24-SUM($F24:H24)</f>
        <v>65486</v>
      </c>
      <c r="J24" s="23"/>
      <c r="K24" s="23"/>
      <c r="L24" s="23"/>
      <c r="M24" s="25"/>
      <c r="N24" s="25"/>
      <c r="O24" s="26"/>
      <c r="P24" s="21"/>
      <c r="Q24" s="23"/>
      <c r="R24">
        <v>1364000</v>
      </c>
      <c r="S24" s="27">
        <f t="shared" si="2"/>
        <v>0.95184926727145847</v>
      </c>
    </row>
    <row r="25" spans="1:19" x14ac:dyDescent="0.3">
      <c r="A25" s="22" t="s">
        <v>72</v>
      </c>
      <c r="B25" s="22" t="s">
        <v>63</v>
      </c>
      <c r="C25" s="22" t="s">
        <v>21</v>
      </c>
      <c r="D25" s="22" t="s">
        <v>55</v>
      </c>
      <c r="E25" s="23">
        <v>573000</v>
      </c>
      <c r="F25" s="23"/>
      <c r="G25" s="23">
        <v>0</v>
      </c>
      <c r="H25" s="23">
        <v>451981</v>
      </c>
      <c r="I25" s="23">
        <f>$R25-SUM($F25:H25)</f>
        <v>94019</v>
      </c>
      <c r="J25" s="23"/>
      <c r="K25" s="23"/>
      <c r="L25" s="23"/>
      <c r="M25" s="25"/>
      <c r="N25" s="25"/>
      <c r="O25" s="26"/>
      <c r="P25" s="21"/>
      <c r="Q25" s="23"/>
      <c r="R25">
        <v>546000</v>
      </c>
      <c r="S25" s="27">
        <f t="shared" si="2"/>
        <v>0.95287958115183247</v>
      </c>
    </row>
    <row r="26" spans="1:19" x14ac:dyDescent="0.3">
      <c r="A26" s="22" t="s">
        <v>72</v>
      </c>
      <c r="B26" s="22" t="s">
        <v>63</v>
      </c>
      <c r="C26" s="22" t="s">
        <v>71</v>
      </c>
      <c r="D26" s="22" t="s">
        <v>55</v>
      </c>
      <c r="E26" s="23">
        <v>430000</v>
      </c>
      <c r="F26" s="23"/>
      <c r="G26" s="23"/>
      <c r="H26" s="23"/>
      <c r="I26" s="23">
        <f>$R26-SUM($F26:H26)</f>
        <v>123777</v>
      </c>
      <c r="J26" s="23"/>
      <c r="K26" s="23"/>
      <c r="L26" s="23"/>
      <c r="M26" s="25"/>
      <c r="N26" s="25"/>
      <c r="O26" s="26"/>
      <c r="P26" s="21"/>
      <c r="Q26" s="23"/>
      <c r="R26">
        <v>123777</v>
      </c>
      <c r="S26" s="27">
        <f t="shared" si="2"/>
        <v>0.28785348837209301</v>
      </c>
    </row>
    <row r="27" spans="1:19" x14ac:dyDescent="0.3">
      <c r="A27" s="22" t="s">
        <v>65</v>
      </c>
      <c r="B27" s="22" t="s">
        <v>70</v>
      </c>
      <c r="C27" s="22" t="s">
        <v>64</v>
      </c>
      <c r="D27" s="22" t="s">
        <v>5</v>
      </c>
      <c r="E27" s="23">
        <v>222525</v>
      </c>
      <c r="F27" s="23"/>
      <c r="G27" s="23">
        <v>0</v>
      </c>
      <c r="H27" s="23">
        <v>0</v>
      </c>
      <c r="I27" s="23">
        <f>$R27-SUM($F27:H27)</f>
        <v>0</v>
      </c>
      <c r="J27" s="23"/>
      <c r="K27" s="23"/>
      <c r="L27" s="23"/>
      <c r="M27" s="25"/>
      <c r="N27" s="25"/>
      <c r="O27" s="26"/>
      <c r="P27" s="21"/>
      <c r="Q27" s="23"/>
      <c r="R27" s="23"/>
      <c r="S27" s="27">
        <f t="shared" ref="S27:S32" si="3">+R27/E27</f>
        <v>0</v>
      </c>
    </row>
    <row r="28" spans="1:19" x14ac:dyDescent="0.3">
      <c r="A28" s="22" t="s">
        <v>65</v>
      </c>
      <c r="B28" s="22" t="s">
        <v>69</v>
      </c>
      <c r="C28" s="22" t="s">
        <v>64</v>
      </c>
      <c r="D28" s="22" t="s">
        <v>5</v>
      </c>
      <c r="E28" s="23">
        <v>407765</v>
      </c>
      <c r="F28" s="23"/>
      <c r="G28" s="23">
        <v>0</v>
      </c>
      <c r="H28" s="23">
        <v>0</v>
      </c>
      <c r="I28" s="23">
        <f>$R28-SUM($F28:H28)</f>
        <v>0</v>
      </c>
      <c r="J28" s="23"/>
      <c r="K28" s="23"/>
      <c r="L28" s="23"/>
      <c r="M28" s="25"/>
      <c r="N28" s="25"/>
      <c r="O28" s="26"/>
      <c r="P28" s="21"/>
      <c r="Q28" s="23"/>
      <c r="R28" s="23"/>
      <c r="S28" s="27">
        <f t="shared" si="3"/>
        <v>0</v>
      </c>
    </row>
    <row r="29" spans="1:19" x14ac:dyDescent="0.3">
      <c r="A29" s="22" t="s">
        <v>65</v>
      </c>
      <c r="B29" s="22" t="s">
        <v>68</v>
      </c>
      <c r="C29" s="22" t="s">
        <v>64</v>
      </c>
      <c r="D29" s="22" t="s">
        <v>5</v>
      </c>
      <c r="E29" s="23">
        <v>178021</v>
      </c>
      <c r="F29" s="23"/>
      <c r="G29" s="23">
        <v>0</v>
      </c>
      <c r="H29" s="23">
        <v>0</v>
      </c>
      <c r="I29" s="23">
        <f>$R29-SUM($F29:H29)</f>
        <v>0</v>
      </c>
      <c r="J29" s="23"/>
      <c r="K29" s="23"/>
      <c r="L29" s="23"/>
      <c r="M29" s="25"/>
      <c r="N29" s="25"/>
      <c r="O29" s="26"/>
      <c r="P29" s="21"/>
      <c r="Q29" s="23"/>
      <c r="R29" s="23"/>
      <c r="S29" s="27">
        <f t="shared" si="3"/>
        <v>0</v>
      </c>
    </row>
    <row r="30" spans="1:19" x14ac:dyDescent="0.3">
      <c r="A30" s="22" t="s">
        <v>65</v>
      </c>
      <c r="B30" s="22" t="s">
        <v>67</v>
      </c>
      <c r="C30" s="22" t="s">
        <v>64</v>
      </c>
      <c r="D30" s="22" t="s">
        <v>5</v>
      </c>
      <c r="E30" s="23">
        <v>445050</v>
      </c>
      <c r="F30" s="23"/>
      <c r="G30" s="23">
        <v>0</v>
      </c>
      <c r="H30" s="23">
        <v>0</v>
      </c>
      <c r="I30" s="23">
        <f>$R30-SUM($F30:H30)</f>
        <v>0</v>
      </c>
      <c r="J30" s="23"/>
      <c r="K30" s="23"/>
      <c r="L30" s="23"/>
      <c r="M30" s="25"/>
      <c r="N30" s="25"/>
      <c r="O30" s="26"/>
      <c r="P30" s="21"/>
      <c r="Q30" s="23"/>
      <c r="R30" s="23"/>
      <c r="S30" s="27">
        <f t="shared" si="3"/>
        <v>0</v>
      </c>
    </row>
    <row r="31" spans="1:19" x14ac:dyDescent="0.3">
      <c r="A31" s="22" t="s">
        <v>65</v>
      </c>
      <c r="B31" s="22" t="s">
        <v>66</v>
      </c>
      <c r="C31" s="22" t="s">
        <v>64</v>
      </c>
      <c r="D31" s="22" t="s">
        <v>5</v>
      </c>
      <c r="E31" s="23">
        <v>111263</v>
      </c>
      <c r="F31" s="23"/>
      <c r="G31" s="23">
        <v>0</v>
      </c>
      <c r="H31" s="23">
        <v>0</v>
      </c>
      <c r="I31" s="23">
        <f>$R31-SUM($F31:H31)</f>
        <v>0</v>
      </c>
      <c r="J31" s="23"/>
      <c r="K31" s="23"/>
      <c r="L31" s="23"/>
      <c r="M31" s="25"/>
      <c r="N31" s="25"/>
      <c r="O31" s="26"/>
      <c r="P31" s="21"/>
      <c r="Q31" s="23"/>
      <c r="R31" s="23"/>
      <c r="S31" s="27">
        <f t="shared" si="3"/>
        <v>0</v>
      </c>
    </row>
    <row r="32" spans="1:19" x14ac:dyDescent="0.3">
      <c r="A32" s="22" t="s">
        <v>65</v>
      </c>
      <c r="B32" s="22" t="s">
        <v>63</v>
      </c>
      <c r="C32" s="22" t="s">
        <v>64</v>
      </c>
      <c r="D32" s="22" t="s">
        <v>5</v>
      </c>
      <c r="E32" s="23">
        <v>611944</v>
      </c>
      <c r="F32" s="23"/>
      <c r="G32" s="23">
        <v>0</v>
      </c>
      <c r="H32" s="23">
        <v>0</v>
      </c>
      <c r="I32" s="23">
        <f>$R32-SUM($F32:H32)</f>
        <v>0</v>
      </c>
      <c r="J32" s="23"/>
      <c r="K32" s="23"/>
      <c r="L32" s="23"/>
      <c r="M32" s="25"/>
      <c r="N32" s="25"/>
      <c r="O32" s="26"/>
      <c r="P32" s="21"/>
      <c r="Q32" s="23"/>
      <c r="R32" s="23"/>
      <c r="S32" s="27">
        <f t="shared" si="3"/>
        <v>0</v>
      </c>
    </row>
    <row r="33" spans="1:19" x14ac:dyDescent="0.3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28"/>
      <c r="N33" s="28"/>
      <c r="O33" s="17"/>
      <c r="P33" s="17"/>
      <c r="Q33" s="16"/>
      <c r="R33" s="16"/>
      <c r="S33" s="30"/>
    </row>
    <row r="34" spans="1:19" x14ac:dyDescent="0.3">
      <c r="A34" s="22" t="s">
        <v>56</v>
      </c>
      <c r="B34" s="22" t="s">
        <v>54</v>
      </c>
      <c r="C34" s="22" t="s">
        <v>61</v>
      </c>
      <c r="D34" s="22" t="s">
        <v>60</v>
      </c>
      <c r="E34" s="23">
        <v>29323000</v>
      </c>
      <c r="F34" s="23">
        <v>644831</v>
      </c>
      <c r="G34" s="23">
        <v>425149.95999999996</v>
      </c>
      <c r="H34" s="23">
        <v>275764.04000000004</v>
      </c>
      <c r="I34" s="23">
        <f>$R34-SUM($F34:H34)</f>
        <v>19544.189999999944</v>
      </c>
      <c r="J34" s="23"/>
      <c r="K34" s="23"/>
      <c r="L34" s="23"/>
      <c r="M34" s="25"/>
      <c r="N34" s="25"/>
      <c r="O34" s="25"/>
      <c r="P34" s="21"/>
      <c r="Q34" s="23"/>
      <c r="R34">
        <v>1365289.19</v>
      </c>
      <c r="S34" s="27">
        <f>+R34/E34</f>
        <v>4.6560351601132213E-2</v>
      </c>
    </row>
    <row r="35" spans="1:19" x14ac:dyDescent="0.3">
      <c r="A35" s="22" t="s">
        <v>56</v>
      </c>
      <c r="B35" s="22"/>
      <c r="C35" s="22" t="s">
        <v>59</v>
      </c>
      <c r="D35" s="22" t="s">
        <v>58</v>
      </c>
      <c r="E35" s="23">
        <v>8797000</v>
      </c>
      <c r="F35" s="23"/>
      <c r="G35" s="23"/>
      <c r="H35" s="23"/>
      <c r="I35" s="23"/>
      <c r="J35" s="23"/>
      <c r="K35" s="23"/>
      <c r="L35" s="23"/>
      <c r="M35" s="25"/>
      <c r="N35" s="25"/>
      <c r="O35" s="26"/>
      <c r="P35" s="21"/>
      <c r="Q35" s="23"/>
      <c r="R35" s="23"/>
      <c r="S35" s="27">
        <f>+R35/E35</f>
        <v>0</v>
      </c>
    </row>
    <row r="36" spans="1:19" x14ac:dyDescent="0.3">
      <c r="A36" s="22" t="s">
        <v>56</v>
      </c>
      <c r="B36" s="22"/>
      <c r="C36" s="22" t="s">
        <v>44</v>
      </c>
      <c r="D36" s="22" t="s">
        <v>57</v>
      </c>
      <c r="E36" s="23">
        <v>3655000</v>
      </c>
      <c r="F36" s="23"/>
      <c r="G36" s="23">
        <v>0</v>
      </c>
      <c r="H36" s="23">
        <v>0</v>
      </c>
      <c r="I36" s="23">
        <f>$R36-SUM($F36:H36)</f>
        <v>0</v>
      </c>
      <c r="J36" s="23"/>
      <c r="K36" s="23"/>
      <c r="L36" s="23"/>
      <c r="M36" s="25"/>
      <c r="N36" s="25"/>
      <c r="O36" s="26"/>
      <c r="P36" s="21"/>
      <c r="Q36" s="23"/>
      <c r="R36" s="23"/>
      <c r="S36" s="27">
        <f t="shared" ref="S36:S37" si="4">+R36/E36</f>
        <v>0</v>
      </c>
    </row>
    <row r="37" spans="1:19" x14ac:dyDescent="0.3">
      <c r="A37" s="22" t="s">
        <v>56</v>
      </c>
      <c r="B37" s="22"/>
      <c r="C37" s="22" t="s">
        <v>45</v>
      </c>
      <c r="D37" s="22" t="s">
        <v>55</v>
      </c>
      <c r="E37" s="23">
        <v>12218000</v>
      </c>
      <c r="F37" s="23">
        <v>47955</v>
      </c>
      <c r="G37" s="23"/>
      <c r="H37" s="23"/>
      <c r="I37" s="23"/>
      <c r="J37" s="23"/>
      <c r="K37" s="23"/>
      <c r="L37" s="23"/>
      <c r="M37" s="25"/>
      <c r="N37" s="25"/>
      <c r="O37" s="24"/>
      <c r="P37" s="21"/>
      <c r="Q37" s="23"/>
      <c r="R37" s="23"/>
      <c r="S37" s="27">
        <f t="shared" si="4"/>
        <v>0</v>
      </c>
    </row>
    <row r="38" spans="1:19" x14ac:dyDescent="0.3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28"/>
      <c r="N38" s="28"/>
      <c r="O38" s="17"/>
      <c r="P38" s="17"/>
      <c r="Q38" s="16"/>
      <c r="R38" s="16"/>
      <c r="S38" s="30"/>
    </row>
    <row r="39" spans="1:19" x14ac:dyDescent="0.3">
      <c r="A39" s="22"/>
      <c r="B39" s="22" t="s">
        <v>49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24"/>
      <c r="P39" s="21"/>
      <c r="Q39" s="23"/>
      <c r="R39" s="23"/>
      <c r="S39" s="27"/>
    </row>
    <row r="40" spans="1:19" x14ac:dyDescent="0.3">
      <c r="A40" s="22" t="s">
        <v>52</v>
      </c>
      <c r="B40" s="22"/>
      <c r="C40" s="22" t="s">
        <v>53</v>
      </c>
      <c r="D40" s="22" t="s">
        <v>40</v>
      </c>
      <c r="E40" s="23">
        <v>14437000</v>
      </c>
      <c r="F40" s="23">
        <v>33467</v>
      </c>
      <c r="G40" s="23">
        <v>37335</v>
      </c>
      <c r="H40" s="23">
        <v>111256</v>
      </c>
      <c r="I40" s="23">
        <f>$R40-SUM($F40:H40)</f>
        <v>80688</v>
      </c>
      <c r="J40" s="23"/>
      <c r="K40" s="23"/>
      <c r="L40" s="23"/>
      <c r="M40" s="25"/>
      <c r="N40" s="25"/>
      <c r="O40" s="25"/>
      <c r="P40" s="21"/>
      <c r="Q40" s="23"/>
      <c r="R40">
        <v>262746</v>
      </c>
      <c r="S40" s="27">
        <f>+R40/E40</f>
        <v>1.8199487428136041E-2</v>
      </c>
    </row>
    <row r="41" spans="1:19" x14ac:dyDescent="0.3">
      <c r="A41" s="22" t="s">
        <v>52</v>
      </c>
      <c r="B41" s="22"/>
      <c r="C41" s="22" t="s">
        <v>51</v>
      </c>
      <c r="D41" s="22" t="s">
        <v>36</v>
      </c>
      <c r="E41" s="23">
        <v>6277000</v>
      </c>
      <c r="F41" s="23">
        <v>152045</v>
      </c>
      <c r="G41" s="23">
        <v>175372</v>
      </c>
      <c r="H41" s="23">
        <v>115407</v>
      </c>
      <c r="I41" s="23">
        <f>$R41-SUM($F41:H41)</f>
        <v>175164</v>
      </c>
      <c r="J41" s="23"/>
      <c r="K41" s="23"/>
      <c r="L41" s="23"/>
      <c r="M41" s="25"/>
      <c r="N41" s="25"/>
      <c r="O41" s="25"/>
      <c r="P41" s="21"/>
      <c r="Q41" s="23"/>
      <c r="R41">
        <v>617988</v>
      </c>
      <c r="S41" s="27">
        <f>+R41/E41</f>
        <v>9.8452764059263981E-2</v>
      </c>
    </row>
    <row r="42" spans="1:19" x14ac:dyDescent="0.3">
      <c r="A42" s="22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5"/>
      <c r="N42" s="25"/>
      <c r="O42" s="24"/>
      <c r="P42" s="21"/>
      <c r="Q42" s="23"/>
      <c r="R42" s="23"/>
      <c r="S42" s="27"/>
    </row>
    <row r="43" spans="1:19" x14ac:dyDescent="0.3">
      <c r="A43" s="15"/>
      <c r="B43" s="15"/>
      <c r="C43" s="15"/>
      <c r="D43" s="15"/>
      <c r="E43" s="16"/>
      <c r="F43" s="16"/>
      <c r="G43" s="16">
        <v>0</v>
      </c>
      <c r="H43" s="16"/>
      <c r="I43" s="16"/>
      <c r="J43" s="16"/>
      <c r="K43" s="16"/>
      <c r="L43" s="16"/>
      <c r="M43" s="28"/>
      <c r="N43" s="28"/>
      <c r="O43" s="17"/>
      <c r="P43" s="17"/>
      <c r="Q43" s="16"/>
      <c r="R43" s="16"/>
      <c r="S43" s="30"/>
    </row>
    <row r="44" spans="1:19" x14ac:dyDescent="0.3">
      <c r="A44" s="22" t="s">
        <v>38</v>
      </c>
      <c r="B44" s="22" t="s">
        <v>35</v>
      </c>
      <c r="C44" s="22" t="s">
        <v>48</v>
      </c>
      <c r="D44" s="22" t="s">
        <v>46</v>
      </c>
      <c r="E44" s="23">
        <v>4024000</v>
      </c>
      <c r="F44" s="23"/>
      <c r="G44" s="23">
        <v>0</v>
      </c>
      <c r="H44" s="23">
        <v>0</v>
      </c>
      <c r="I44" s="23">
        <f>$R44-SUM($F44:H44)</f>
        <v>0</v>
      </c>
      <c r="J44" s="23"/>
      <c r="K44" s="23"/>
      <c r="L44" s="23"/>
      <c r="M44" s="25"/>
      <c r="N44" s="25"/>
      <c r="O44" s="26"/>
      <c r="P44" s="21"/>
      <c r="Q44" s="23"/>
      <c r="R44" s="23"/>
      <c r="S44" s="27">
        <f>+R44/E44</f>
        <v>0</v>
      </c>
    </row>
    <row r="45" spans="1:19" x14ac:dyDescent="0.3">
      <c r="A45" s="22" t="s">
        <v>38</v>
      </c>
      <c r="B45" s="22"/>
      <c r="C45" s="22" t="s">
        <v>47</v>
      </c>
      <c r="D45" s="22" t="s">
        <v>46</v>
      </c>
      <c r="E45" s="23">
        <v>604000</v>
      </c>
      <c r="F45" s="23"/>
      <c r="G45" s="23">
        <v>0</v>
      </c>
      <c r="H45" s="23">
        <v>0</v>
      </c>
      <c r="I45" s="23">
        <f>$R45-SUM($F45:H45)</f>
        <v>0</v>
      </c>
      <c r="J45" s="23"/>
      <c r="K45" s="23"/>
      <c r="L45" s="23"/>
      <c r="M45" s="25"/>
      <c r="N45" s="25"/>
      <c r="O45" s="26"/>
      <c r="P45" s="21"/>
      <c r="Q45" s="23"/>
      <c r="R45" s="23"/>
      <c r="S45" s="27">
        <f t="shared" ref="S45:S51" si="5">+R45/E45</f>
        <v>0</v>
      </c>
    </row>
    <row r="46" spans="1:19" x14ac:dyDescent="0.3">
      <c r="A46" s="22" t="s">
        <v>38</v>
      </c>
      <c r="B46" s="22"/>
      <c r="C46" s="22" t="s">
        <v>45</v>
      </c>
      <c r="D46" s="22" t="s">
        <v>43</v>
      </c>
      <c r="E46" s="23">
        <v>604000</v>
      </c>
      <c r="F46" s="23"/>
      <c r="G46" s="23">
        <v>0</v>
      </c>
      <c r="H46" s="23">
        <v>0</v>
      </c>
      <c r="I46" s="23">
        <f>$R46-SUM($F46:H46)</f>
        <v>0</v>
      </c>
      <c r="J46" s="23"/>
      <c r="K46" s="23"/>
      <c r="L46" s="23"/>
      <c r="M46" s="25"/>
      <c r="N46" s="25"/>
      <c r="O46" s="26"/>
      <c r="P46" s="21"/>
      <c r="Q46" s="23"/>
      <c r="R46" s="23"/>
      <c r="S46" s="27">
        <f t="shared" si="5"/>
        <v>0</v>
      </c>
    </row>
    <row r="47" spans="1:19" x14ac:dyDescent="0.3">
      <c r="A47" s="22" t="s">
        <v>38</v>
      </c>
      <c r="B47" s="22"/>
      <c r="C47" s="22" t="s">
        <v>44</v>
      </c>
      <c r="D47" s="22" t="s">
        <v>43</v>
      </c>
      <c r="E47" s="23">
        <v>91000</v>
      </c>
      <c r="F47" s="23"/>
      <c r="G47" s="23">
        <v>0</v>
      </c>
      <c r="H47" s="23">
        <v>0</v>
      </c>
      <c r="I47" s="23">
        <f>$R47-SUM($F47:H47)</f>
        <v>0</v>
      </c>
      <c r="J47" s="23"/>
      <c r="K47" s="23"/>
      <c r="L47" s="23"/>
      <c r="M47" s="25"/>
      <c r="N47" s="25"/>
      <c r="O47" s="26"/>
      <c r="P47" s="21"/>
      <c r="Q47" s="23"/>
      <c r="R47" s="23"/>
      <c r="S47" s="27">
        <f t="shared" si="5"/>
        <v>0</v>
      </c>
    </row>
    <row r="48" spans="1:19" x14ac:dyDescent="0.3">
      <c r="A48" s="22" t="s">
        <v>38</v>
      </c>
      <c r="B48" s="22"/>
      <c r="C48" s="22" t="s">
        <v>42</v>
      </c>
      <c r="D48" s="22" t="s">
        <v>40</v>
      </c>
      <c r="E48" s="23">
        <v>898000</v>
      </c>
      <c r="F48" s="23"/>
      <c r="G48" s="23">
        <v>0</v>
      </c>
      <c r="H48" s="23">
        <v>0</v>
      </c>
      <c r="I48" s="23">
        <f>$R48-SUM($F48:H48)</f>
        <v>0</v>
      </c>
      <c r="J48" s="23"/>
      <c r="K48" s="23"/>
      <c r="L48" s="23"/>
      <c r="M48" s="25"/>
      <c r="N48" s="25"/>
      <c r="O48" s="26"/>
      <c r="P48" s="21"/>
      <c r="Q48" s="23"/>
      <c r="R48" s="23"/>
      <c r="S48" s="27">
        <f t="shared" si="5"/>
        <v>0</v>
      </c>
    </row>
    <row r="49" spans="1:19" x14ac:dyDescent="0.3">
      <c r="A49" s="22" t="s">
        <v>38</v>
      </c>
      <c r="B49" s="22"/>
      <c r="C49" s="22" t="s">
        <v>41</v>
      </c>
      <c r="D49" s="22" t="s">
        <v>40</v>
      </c>
      <c r="E49" s="23">
        <v>135000</v>
      </c>
      <c r="F49" s="23"/>
      <c r="G49" s="23">
        <v>0</v>
      </c>
      <c r="H49" s="23">
        <v>0</v>
      </c>
      <c r="I49" s="23">
        <f>$R49-SUM($F49:H49)</f>
        <v>0</v>
      </c>
      <c r="J49" s="23"/>
      <c r="K49" s="23"/>
      <c r="L49" s="23"/>
      <c r="M49" s="25"/>
      <c r="N49" s="25"/>
      <c r="O49" s="26"/>
      <c r="P49" s="21"/>
      <c r="Q49" s="23"/>
      <c r="R49" s="23"/>
      <c r="S49" s="27">
        <f t="shared" si="5"/>
        <v>0</v>
      </c>
    </row>
    <row r="50" spans="1:19" x14ac:dyDescent="0.3">
      <c r="A50" s="22" t="s">
        <v>38</v>
      </c>
      <c r="B50" s="22"/>
      <c r="C50" s="22" t="s">
        <v>39</v>
      </c>
      <c r="D50" s="22" t="s">
        <v>36</v>
      </c>
      <c r="E50" s="23">
        <v>3018000</v>
      </c>
      <c r="F50" s="23"/>
      <c r="G50" s="23">
        <v>0</v>
      </c>
      <c r="H50" s="23">
        <v>0</v>
      </c>
      <c r="I50" s="23">
        <f>$R50-SUM($F50:H50)</f>
        <v>0</v>
      </c>
      <c r="J50" s="23"/>
      <c r="K50" s="23"/>
      <c r="L50" s="23"/>
      <c r="M50" s="25"/>
      <c r="N50" s="25"/>
      <c r="O50" s="26"/>
      <c r="P50" s="21"/>
      <c r="Q50" s="23"/>
      <c r="R50" s="23"/>
      <c r="S50" s="27">
        <f t="shared" si="5"/>
        <v>0</v>
      </c>
    </row>
    <row r="51" spans="1:19" x14ac:dyDescent="0.3">
      <c r="A51" s="22" t="s">
        <v>38</v>
      </c>
      <c r="B51" s="22"/>
      <c r="C51" s="22" t="s">
        <v>37</v>
      </c>
      <c r="D51" s="22" t="s">
        <v>36</v>
      </c>
      <c r="E51" s="23">
        <v>453000</v>
      </c>
      <c r="F51" s="23"/>
      <c r="G51" s="23">
        <f>$R51-SUM($F51:F51)</f>
        <v>0</v>
      </c>
      <c r="H51" s="23">
        <v>0</v>
      </c>
      <c r="I51" s="23">
        <f>$R51-SUM($F51:H51)</f>
        <v>0</v>
      </c>
      <c r="J51" s="23"/>
      <c r="K51" s="23"/>
      <c r="L51" s="23"/>
      <c r="M51" s="25"/>
      <c r="N51" s="25"/>
      <c r="O51" s="26"/>
      <c r="P51" s="21"/>
      <c r="Q51" s="23"/>
      <c r="R51" s="23"/>
      <c r="S51" s="27">
        <f t="shared" si="5"/>
        <v>0</v>
      </c>
    </row>
    <row r="52" spans="1:19" x14ac:dyDescent="0.3">
      <c r="A52" s="15"/>
      <c r="B52" s="15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28"/>
      <c r="N52" s="28"/>
      <c r="O52" s="32"/>
      <c r="P52" s="32"/>
      <c r="Q52" s="16"/>
      <c r="R52" s="16"/>
      <c r="S52" s="30"/>
    </row>
    <row r="53" spans="1:19" x14ac:dyDescent="0.3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28"/>
      <c r="N53" s="28"/>
      <c r="O53" s="32"/>
      <c r="P53" s="32"/>
      <c r="Q53" s="16"/>
      <c r="R53" s="16"/>
      <c r="S53" s="30"/>
    </row>
    <row r="54" spans="1:19" x14ac:dyDescent="0.3">
      <c r="A54" s="22"/>
      <c r="B54" s="66" t="s">
        <v>110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5"/>
      <c r="N54" s="25"/>
      <c r="O54" s="26"/>
      <c r="P54" s="21"/>
      <c r="Q54" s="23"/>
      <c r="R54"/>
      <c r="S54" s="27"/>
    </row>
    <row r="55" spans="1:19" x14ac:dyDescent="0.3">
      <c r="A55" s="67" t="s">
        <v>111</v>
      </c>
      <c r="B55" s="22"/>
      <c r="C55" s="66" t="s">
        <v>119</v>
      </c>
      <c r="D55" s="82" t="s">
        <v>213</v>
      </c>
      <c r="E55" s="23">
        <v>7000000</v>
      </c>
      <c r="F55" s="23">
        <v>2060</v>
      </c>
      <c r="G55" s="23"/>
      <c r="H55" s="23"/>
      <c r="I55" s="23"/>
      <c r="J55" s="23"/>
      <c r="K55" s="23"/>
      <c r="L55" s="23"/>
      <c r="M55" s="25"/>
      <c r="N55" s="25"/>
      <c r="O55" s="26"/>
      <c r="P55" s="21"/>
      <c r="Q55" s="23"/>
      <c r="R55" s="23"/>
      <c r="S55" s="27">
        <f t="shared" ref="S55:S62" si="6">+R55/E50</f>
        <v>0</v>
      </c>
    </row>
    <row r="56" spans="1:19" x14ac:dyDescent="0.3">
      <c r="A56" s="67" t="s">
        <v>112</v>
      </c>
      <c r="B56" s="22"/>
      <c r="C56" s="66" t="s">
        <v>120</v>
      </c>
      <c r="D56" s="66" t="s">
        <v>127</v>
      </c>
      <c r="E56" s="23">
        <v>5000000</v>
      </c>
      <c r="F56" s="23"/>
      <c r="G56" s="23">
        <v>0</v>
      </c>
      <c r="H56" s="23">
        <v>0</v>
      </c>
      <c r="I56" s="23">
        <f>$R56-SUM($F56:H56)</f>
        <v>0</v>
      </c>
      <c r="J56" s="23"/>
      <c r="K56" s="23"/>
      <c r="L56" s="23"/>
      <c r="M56" s="25"/>
      <c r="N56" s="25"/>
      <c r="O56" s="26"/>
      <c r="P56" s="21"/>
      <c r="Q56" s="23"/>
      <c r="R56" s="23"/>
      <c r="S56" s="27">
        <f t="shared" si="6"/>
        <v>0</v>
      </c>
    </row>
    <row r="57" spans="1:19" x14ac:dyDescent="0.3">
      <c r="A57" s="67" t="s">
        <v>113</v>
      </c>
      <c r="B57" s="22"/>
      <c r="C57" s="66" t="s">
        <v>121</v>
      </c>
      <c r="D57" s="66" t="s">
        <v>128</v>
      </c>
      <c r="E57" s="23">
        <v>3000000</v>
      </c>
      <c r="F57" s="23"/>
      <c r="G57" s="23">
        <v>0</v>
      </c>
      <c r="H57" s="23">
        <v>0</v>
      </c>
      <c r="I57" s="23">
        <f>$R57-SUM($F57:H57)</f>
        <v>0</v>
      </c>
      <c r="J57" s="23"/>
      <c r="K57" s="23"/>
      <c r="L57" s="23"/>
      <c r="M57" s="25"/>
      <c r="N57" s="25"/>
      <c r="O57" s="26"/>
      <c r="P57" s="21"/>
      <c r="Q57" s="23"/>
      <c r="R57" s="23"/>
      <c r="S57" s="27"/>
    </row>
    <row r="58" spans="1:19" x14ac:dyDescent="0.3">
      <c r="A58" s="67" t="s">
        <v>114</v>
      </c>
      <c r="B58" s="22"/>
      <c r="C58" s="66" t="s">
        <v>122</v>
      </c>
      <c r="D58" s="66" t="s">
        <v>55</v>
      </c>
      <c r="E58" s="23">
        <v>8333000</v>
      </c>
      <c r="F58" s="23"/>
      <c r="G58" s="23">
        <v>0</v>
      </c>
      <c r="H58" s="23">
        <v>0</v>
      </c>
      <c r="I58" s="23">
        <f>$R58-SUM($F58:H58)</f>
        <v>0</v>
      </c>
      <c r="J58" s="23"/>
      <c r="K58" s="23"/>
      <c r="L58" s="23"/>
      <c r="M58" s="25"/>
      <c r="N58" s="25"/>
      <c r="O58" s="26"/>
      <c r="P58" s="21"/>
      <c r="Q58" s="23"/>
      <c r="R58" s="23"/>
      <c r="S58" s="27">
        <f>+R58/E58</f>
        <v>0</v>
      </c>
    </row>
    <row r="59" spans="1:19" x14ac:dyDescent="0.3">
      <c r="A59" s="67" t="s">
        <v>115</v>
      </c>
      <c r="B59" s="22"/>
      <c r="C59" s="66" t="s">
        <v>123</v>
      </c>
      <c r="D59" s="66" t="s">
        <v>129</v>
      </c>
      <c r="E59" s="23">
        <v>460000</v>
      </c>
      <c r="F59" s="23"/>
      <c r="G59" s="23">
        <v>0</v>
      </c>
      <c r="H59" s="23">
        <v>0</v>
      </c>
      <c r="I59" s="23">
        <f>$R59-SUM($F59:H59)</f>
        <v>0</v>
      </c>
      <c r="J59" s="23"/>
      <c r="K59" s="23"/>
      <c r="L59" s="23"/>
      <c r="M59" s="25"/>
      <c r="N59" s="25"/>
      <c r="O59" s="26"/>
      <c r="P59" s="21"/>
      <c r="Q59" s="23"/>
      <c r="R59" s="23"/>
      <c r="S59" s="27">
        <f>+R59/E59</f>
        <v>0</v>
      </c>
    </row>
    <row r="60" spans="1:19" x14ac:dyDescent="0.3">
      <c r="A60" s="67" t="s">
        <v>116</v>
      </c>
      <c r="B60" s="22"/>
      <c r="C60" s="66" t="s">
        <v>124</v>
      </c>
      <c r="D60" s="82" t="s">
        <v>214</v>
      </c>
      <c r="E60" s="23">
        <v>7353000</v>
      </c>
      <c r="F60" s="23"/>
      <c r="G60" s="23">
        <v>0</v>
      </c>
      <c r="H60" s="23">
        <v>0</v>
      </c>
      <c r="I60" s="23">
        <f>$R60-SUM($F60:H60)</f>
        <v>0</v>
      </c>
      <c r="J60" s="23"/>
      <c r="K60" s="23"/>
      <c r="L60" s="23"/>
      <c r="M60" s="25"/>
      <c r="N60" s="25"/>
      <c r="O60" s="26"/>
      <c r="P60" s="21"/>
      <c r="Q60" s="23"/>
      <c r="R60" s="23"/>
      <c r="S60" s="27">
        <f t="shared" si="6"/>
        <v>0</v>
      </c>
    </row>
    <row r="61" spans="1:19" x14ac:dyDescent="0.3">
      <c r="A61" s="67" t="s">
        <v>117</v>
      </c>
      <c r="B61" s="22"/>
      <c r="C61" s="66" t="s">
        <v>125</v>
      </c>
      <c r="D61" s="66" t="s">
        <v>130</v>
      </c>
      <c r="E61" s="23">
        <v>920000</v>
      </c>
      <c r="F61" s="23"/>
      <c r="G61" s="23">
        <v>0</v>
      </c>
      <c r="H61" s="23">
        <v>0</v>
      </c>
      <c r="I61" s="23">
        <f>$R61-SUM($F61:H61)</f>
        <v>0</v>
      </c>
      <c r="J61" s="23"/>
      <c r="K61" s="23"/>
      <c r="L61" s="23"/>
      <c r="M61" s="25"/>
      <c r="N61" s="25"/>
      <c r="O61" s="26"/>
      <c r="P61" s="21"/>
      <c r="Q61" s="23"/>
      <c r="R61" s="23"/>
      <c r="S61" s="27">
        <f t="shared" si="6"/>
        <v>0</v>
      </c>
    </row>
    <row r="62" spans="1:19" x14ac:dyDescent="0.3">
      <c r="A62" s="67" t="s">
        <v>118</v>
      </c>
      <c r="B62" s="22"/>
      <c r="C62" s="66" t="s">
        <v>126</v>
      </c>
      <c r="D62" s="66" t="s">
        <v>131</v>
      </c>
      <c r="E62" s="23">
        <v>1267000</v>
      </c>
      <c r="F62" s="23">
        <v>6160</v>
      </c>
      <c r="G62" s="23">
        <v>1024</v>
      </c>
      <c r="H62" s="23">
        <v>105239</v>
      </c>
      <c r="I62" s="23">
        <f>$R62-SUM($F62:H62)</f>
        <v>211873.44</v>
      </c>
      <c r="J62" s="23"/>
      <c r="K62" s="23"/>
      <c r="L62" s="23"/>
      <c r="M62" s="25"/>
      <c r="N62" s="25"/>
      <c r="O62" s="26"/>
      <c r="P62" s="21"/>
      <c r="Q62" s="23"/>
      <c r="R62">
        <v>324296.44</v>
      </c>
      <c r="S62" s="27">
        <f t="shared" si="6"/>
        <v>0.10809881333333334</v>
      </c>
    </row>
    <row r="63" spans="1:19" x14ac:dyDescent="0.3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28"/>
      <c r="N63" s="28"/>
      <c r="O63" s="32"/>
      <c r="P63" s="32"/>
      <c r="Q63" s="16"/>
      <c r="R63" s="16"/>
      <c r="S63" s="30"/>
    </row>
    <row r="64" spans="1:19" x14ac:dyDescent="0.3">
      <c r="A64" s="22" t="s">
        <v>34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</sheetData>
  <pageMargins left="0.25" right="0.25" top="0.25" bottom="0.25" header="0.05" footer="0.05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>
    <row r="1" spans="1:1" x14ac:dyDescent="0.25">
      <c r="A1" t="str">
        <f ca="1">CELL("filename")</f>
        <v>R:\_Trade Programs\_Import Policies\05 Sugar Dairy TAA Restricted\Dairy\CIRCULAR\2023\[Dairy Import Circular April 2023.xlsx]Licensed Imports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Licensed Imports</vt:lpstr>
      <vt:lpstr>tabe</vt:lpstr>
      <vt:lpstr>Table 2 High Duty-Not Available</vt:lpstr>
      <vt:lpstr>Table 3  Non-Licensed Imports</vt:lpstr>
      <vt:lpstr>Table 4 FTA Imports</vt:lpstr>
      <vt:lpstr>Sheet2</vt:lpstr>
      <vt:lpstr>'Licensed Imports'!Print_Area</vt:lpstr>
      <vt:lpstr>'Table 3  Non-Licensed Imports'!Print_Area</vt:lpstr>
      <vt:lpstr>'Table 4 FTA Imports'!Print_Area</vt:lpstr>
      <vt:lpstr>'Licensed Imports'!Print_Titles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2023-05-05T12:17:21Z</dcterms:modified>
</cp:coreProperties>
</file>